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6060" tabRatio="500"/>
  </bookViews>
  <sheets>
    <sheet name="ICHEP 2014" sheetId="3" r:id="rId1"/>
    <sheet name="ICHEP 2012 &amp; 2014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8" i="3" l="1"/>
  <c r="AA39" i="3"/>
  <c r="X38" i="3"/>
  <c r="X39" i="3"/>
  <c r="Y38" i="3"/>
  <c r="Y39" i="3"/>
  <c r="Z38" i="3"/>
  <c r="Z39" i="3"/>
  <c r="V38" i="3"/>
  <c r="V39" i="3"/>
  <c r="W38" i="3"/>
  <c r="W39" i="3"/>
  <c r="E11" i="3"/>
  <c r="E10" i="3"/>
  <c r="F11" i="3"/>
  <c r="F10" i="3"/>
  <c r="G11" i="3"/>
  <c r="G10" i="3"/>
  <c r="H11" i="3"/>
  <c r="H10" i="3"/>
  <c r="I11" i="3"/>
  <c r="I10" i="3"/>
  <c r="J11" i="3"/>
  <c r="J10" i="3"/>
  <c r="K11" i="3"/>
  <c r="K10" i="3"/>
  <c r="L11" i="3"/>
  <c r="L10" i="3"/>
  <c r="N10" i="3"/>
  <c r="E13" i="3"/>
  <c r="E12" i="3"/>
  <c r="F13" i="3"/>
  <c r="F12" i="3"/>
  <c r="G13" i="3"/>
  <c r="G12" i="3"/>
  <c r="H13" i="3"/>
  <c r="H12" i="3"/>
  <c r="I13" i="3"/>
  <c r="I12" i="3"/>
  <c r="J13" i="3"/>
  <c r="J12" i="3"/>
  <c r="K13" i="3"/>
  <c r="K12" i="3"/>
  <c r="L13" i="3"/>
  <c r="L12" i="3"/>
  <c r="N12" i="3"/>
  <c r="E15" i="3"/>
  <c r="E14" i="3"/>
  <c r="F15" i="3"/>
  <c r="F14" i="3"/>
  <c r="G15" i="3"/>
  <c r="G14" i="3"/>
  <c r="H15" i="3"/>
  <c r="H14" i="3"/>
  <c r="I15" i="3"/>
  <c r="I14" i="3"/>
  <c r="J15" i="3"/>
  <c r="J14" i="3"/>
  <c r="K15" i="3"/>
  <c r="K14" i="3"/>
  <c r="L15" i="3"/>
  <c r="L14" i="3"/>
  <c r="N14" i="3"/>
  <c r="E17" i="3"/>
  <c r="E16" i="3"/>
  <c r="F17" i="3"/>
  <c r="F16" i="3"/>
  <c r="G17" i="3"/>
  <c r="G16" i="3"/>
  <c r="H17" i="3"/>
  <c r="H16" i="3"/>
  <c r="I17" i="3"/>
  <c r="I16" i="3"/>
  <c r="J17" i="3"/>
  <c r="J16" i="3"/>
  <c r="K17" i="3"/>
  <c r="K16" i="3"/>
  <c r="L17" i="3"/>
  <c r="L16" i="3"/>
  <c r="N16" i="3"/>
  <c r="E19" i="3"/>
  <c r="E18" i="3"/>
  <c r="F19" i="3"/>
  <c r="F18" i="3"/>
  <c r="G19" i="3"/>
  <c r="G18" i="3"/>
  <c r="H19" i="3"/>
  <c r="H18" i="3"/>
  <c r="I19" i="3"/>
  <c r="I18" i="3"/>
  <c r="J19" i="3"/>
  <c r="J18" i="3"/>
  <c r="K19" i="3"/>
  <c r="K18" i="3"/>
  <c r="L19" i="3"/>
  <c r="L18" i="3"/>
  <c r="N18" i="3"/>
  <c r="E21" i="3"/>
  <c r="E20" i="3"/>
  <c r="F21" i="3"/>
  <c r="F20" i="3"/>
  <c r="G21" i="3"/>
  <c r="G20" i="3"/>
  <c r="H21" i="3"/>
  <c r="H20" i="3"/>
  <c r="I21" i="3"/>
  <c r="I20" i="3"/>
  <c r="J21" i="3"/>
  <c r="J20" i="3"/>
  <c r="K21" i="3"/>
  <c r="K20" i="3"/>
  <c r="L21" i="3"/>
  <c r="L20" i="3"/>
  <c r="N20" i="3"/>
  <c r="E23" i="3"/>
  <c r="E22" i="3"/>
  <c r="F23" i="3"/>
  <c r="F22" i="3"/>
  <c r="G23" i="3"/>
  <c r="G22" i="3"/>
  <c r="H23" i="3"/>
  <c r="H22" i="3"/>
  <c r="I23" i="3"/>
  <c r="I22" i="3"/>
  <c r="J23" i="3"/>
  <c r="J22" i="3"/>
  <c r="K23" i="3"/>
  <c r="K22" i="3"/>
  <c r="L23" i="3"/>
  <c r="L22" i="3"/>
  <c r="N22" i="3"/>
  <c r="E25" i="3"/>
  <c r="E24" i="3"/>
  <c r="F25" i="3"/>
  <c r="F24" i="3"/>
  <c r="G25" i="3"/>
  <c r="G24" i="3"/>
  <c r="H25" i="3"/>
  <c r="H24" i="3"/>
  <c r="I25" i="3"/>
  <c r="I24" i="3"/>
  <c r="J25" i="3"/>
  <c r="J24" i="3"/>
  <c r="K25" i="3"/>
  <c r="K24" i="3"/>
  <c r="L25" i="3"/>
  <c r="L24" i="3"/>
  <c r="N24" i="3"/>
  <c r="E27" i="3"/>
  <c r="E26" i="3"/>
  <c r="F27" i="3"/>
  <c r="F26" i="3"/>
  <c r="G27" i="3"/>
  <c r="G26" i="3"/>
  <c r="H27" i="3"/>
  <c r="H26" i="3"/>
  <c r="I27" i="3"/>
  <c r="I26" i="3"/>
  <c r="J27" i="3"/>
  <c r="J26" i="3"/>
  <c r="K27" i="3"/>
  <c r="K26" i="3"/>
  <c r="L27" i="3"/>
  <c r="L26" i="3"/>
  <c r="N26" i="3"/>
  <c r="E29" i="3"/>
  <c r="E28" i="3"/>
  <c r="F29" i="3"/>
  <c r="F28" i="3"/>
  <c r="G29" i="3"/>
  <c r="G28" i="3"/>
  <c r="H29" i="3"/>
  <c r="H28" i="3"/>
  <c r="I29" i="3"/>
  <c r="I28" i="3"/>
  <c r="J29" i="3"/>
  <c r="J28" i="3"/>
  <c r="K29" i="3"/>
  <c r="K28" i="3"/>
  <c r="L29" i="3"/>
  <c r="L28" i="3"/>
  <c r="N28" i="3"/>
  <c r="E31" i="3"/>
  <c r="E30" i="3"/>
  <c r="F31" i="3"/>
  <c r="F30" i="3"/>
  <c r="G31" i="3"/>
  <c r="G30" i="3"/>
  <c r="H31" i="3"/>
  <c r="H30" i="3"/>
  <c r="I31" i="3"/>
  <c r="I30" i="3"/>
  <c r="J31" i="3"/>
  <c r="J30" i="3"/>
  <c r="K31" i="3"/>
  <c r="K30" i="3"/>
  <c r="L31" i="3"/>
  <c r="L30" i="3"/>
  <c r="N30" i="3"/>
  <c r="E33" i="3"/>
  <c r="E32" i="3"/>
  <c r="F33" i="3"/>
  <c r="F32" i="3"/>
  <c r="G33" i="3"/>
  <c r="G32" i="3"/>
  <c r="H33" i="3"/>
  <c r="H32" i="3"/>
  <c r="I33" i="3"/>
  <c r="I32" i="3"/>
  <c r="J33" i="3"/>
  <c r="J32" i="3"/>
  <c r="K33" i="3"/>
  <c r="K32" i="3"/>
  <c r="L33" i="3"/>
  <c r="L32" i="3"/>
  <c r="N32" i="3"/>
  <c r="E35" i="3"/>
  <c r="E34" i="3"/>
  <c r="F35" i="3"/>
  <c r="F34" i="3"/>
  <c r="G35" i="3"/>
  <c r="G34" i="3"/>
  <c r="H35" i="3"/>
  <c r="H34" i="3"/>
  <c r="I35" i="3"/>
  <c r="I34" i="3"/>
  <c r="J35" i="3"/>
  <c r="J34" i="3"/>
  <c r="K35" i="3"/>
  <c r="K34" i="3"/>
  <c r="L35" i="3"/>
  <c r="L34" i="3"/>
  <c r="N34" i="3"/>
  <c r="E37" i="3"/>
  <c r="E36" i="3"/>
  <c r="F37" i="3"/>
  <c r="F36" i="3"/>
  <c r="G37" i="3"/>
  <c r="G36" i="3"/>
  <c r="H37" i="3"/>
  <c r="H36" i="3"/>
  <c r="I37" i="3"/>
  <c r="I36" i="3"/>
  <c r="J37" i="3"/>
  <c r="J36" i="3"/>
  <c r="K37" i="3"/>
  <c r="K36" i="3"/>
  <c r="L37" i="3"/>
  <c r="L36" i="3"/>
  <c r="N36" i="3"/>
  <c r="F9" i="3"/>
  <c r="F8" i="3"/>
  <c r="G9" i="3"/>
  <c r="G8" i="3"/>
  <c r="H9" i="3"/>
  <c r="H8" i="3"/>
  <c r="I9" i="3"/>
  <c r="I8" i="3"/>
  <c r="J9" i="3"/>
  <c r="J8" i="3"/>
  <c r="K9" i="3"/>
  <c r="K8" i="3"/>
  <c r="L9" i="3"/>
  <c r="L8" i="3"/>
  <c r="E9" i="3"/>
  <c r="E8" i="3"/>
  <c r="N8" i="3"/>
  <c r="N38" i="3"/>
  <c r="F38" i="3"/>
  <c r="G38" i="3"/>
  <c r="H38" i="3"/>
  <c r="I38" i="3"/>
  <c r="J38" i="3"/>
  <c r="K38" i="3"/>
  <c r="L38" i="3"/>
  <c r="E38" i="3"/>
  <c r="M38" i="3"/>
  <c r="M36" i="3"/>
  <c r="M10" i="3"/>
  <c r="M12" i="3"/>
  <c r="M14" i="3"/>
  <c r="M16" i="3"/>
  <c r="M18" i="3"/>
  <c r="M20" i="3"/>
  <c r="M22" i="3"/>
  <c r="M24" i="3"/>
  <c r="M26" i="3"/>
  <c r="M28" i="3"/>
  <c r="M30" i="3"/>
  <c r="M32" i="3"/>
  <c r="M34" i="3"/>
  <c r="M8" i="3"/>
  <c r="J20" i="1"/>
  <c r="K20" i="1"/>
  <c r="L20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C61" i="1"/>
  <c r="D61" i="1"/>
  <c r="E61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C41" i="1"/>
  <c r="D41" i="1"/>
  <c r="E41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E20" i="1"/>
  <c r="D2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" i="1"/>
  <c r="C20" i="1"/>
</calcChain>
</file>

<file path=xl/sharedStrings.xml><?xml version="1.0" encoding="utf-8"?>
<sst xmlns="http://schemas.openxmlformats.org/spreadsheetml/2006/main" count="353" uniqueCount="152">
  <si>
    <t>ICHEP 2012</t>
  </si>
  <si>
    <t>SM &amp; EW sym breaking - Higgs searches</t>
  </si>
  <si>
    <t>Beyond SM - SUSY</t>
  </si>
  <si>
    <t>Beyond SM - Non SUSY Exotics</t>
  </si>
  <si>
    <t>Top quark Physics</t>
  </si>
  <si>
    <t>B Physics</t>
  </si>
  <si>
    <t>QCD, Jets &amp; Parton distributions</t>
  </si>
  <si>
    <t>CP Violation, CKM, rare decays, spectr.</t>
  </si>
  <si>
    <t>Neutrinos</t>
  </si>
  <si>
    <t>Heavy Ion Collisions</t>
  </si>
  <si>
    <t>Lattice QCD</t>
  </si>
  <si>
    <t>Particle Astrophysics &amp; Cosmology</t>
  </si>
  <si>
    <t>Formal Theory developments</t>
  </si>
  <si>
    <t>Detectors &amp; Computing for HEP</t>
  </si>
  <si>
    <t>Future Accelerators</t>
  </si>
  <si>
    <t>Education and outreach</t>
  </si>
  <si>
    <t>Dijous</t>
  </si>
  <si>
    <t>Divendres</t>
  </si>
  <si>
    <t>Dissabte</t>
  </si>
  <si>
    <t>Total</t>
  </si>
  <si>
    <t>EPS 2013</t>
  </si>
  <si>
    <t>Neutrino Physics</t>
  </si>
  <si>
    <t>QCD &amp; hadronic physics</t>
  </si>
  <si>
    <t>Heavy Ions</t>
  </si>
  <si>
    <t>Astroparticle physics</t>
  </si>
  <si>
    <t>Cosmology</t>
  </si>
  <si>
    <t>Accelerator R&amp;D</t>
  </si>
  <si>
    <t xml:space="preserve"> </t>
  </si>
  <si>
    <t>Higgs and new physics</t>
  </si>
  <si>
    <t>Top &amp; EW physics</t>
  </si>
  <si>
    <t>Flavour Phys. &amp; Fundamental symm.</t>
  </si>
  <si>
    <t>Detector &amp; data handling</t>
  </si>
  <si>
    <t>Non Pert QFT &amp; String Theory</t>
  </si>
  <si>
    <t>ICHEP 2014</t>
  </si>
  <si>
    <t>Flavour Physics, CP viol, CKM et al.</t>
  </si>
  <si>
    <t xml:space="preserve">Heavy Ion </t>
  </si>
  <si>
    <t>Computing and data handling</t>
  </si>
  <si>
    <t>Higgs</t>
  </si>
  <si>
    <t>Beyond SM: SUSY &amp; Exotics</t>
  </si>
  <si>
    <t>Versio</t>
  </si>
  <si>
    <t>Detectors R&amp;D and Performance</t>
  </si>
  <si>
    <t>EPS 2011 Grenoble</t>
  </si>
  <si>
    <t>Accelerators</t>
  </si>
  <si>
    <t>Cosmology and gravity</t>
  </si>
  <si>
    <t>Detector R&amp;D and data handling</t>
  </si>
  <si>
    <t>Flavour physics &amp; fundamental symm.</t>
  </si>
  <si>
    <t>QCD</t>
  </si>
  <si>
    <t>top &amp; electroweak</t>
  </si>
  <si>
    <t>Heavy ions</t>
  </si>
  <si>
    <t>QCD, Jets &amp; hadron physics</t>
  </si>
  <si>
    <t>Day 1</t>
  </si>
  <si>
    <t>Day 2</t>
  </si>
  <si>
    <t>Day 3</t>
  </si>
  <si>
    <t>Morning</t>
  </si>
  <si>
    <t>Afternoon</t>
  </si>
  <si>
    <t>Total sessions</t>
  </si>
  <si>
    <t>Sessions</t>
  </si>
  <si>
    <t>15min talks</t>
  </si>
  <si>
    <t>Noon</t>
  </si>
  <si>
    <t>AUDI 1</t>
  </si>
  <si>
    <t>WELCOME</t>
  </si>
  <si>
    <t>HIGGS</t>
  </si>
  <si>
    <t>BSM</t>
  </si>
  <si>
    <t>AstroP</t>
  </si>
  <si>
    <t>Neutrino</t>
  </si>
  <si>
    <t>top</t>
  </si>
  <si>
    <t>Flavour</t>
  </si>
  <si>
    <t>Strings</t>
  </si>
  <si>
    <t>Detec</t>
  </si>
  <si>
    <t>Lattice</t>
  </si>
  <si>
    <t>Outreach</t>
  </si>
  <si>
    <t>outreach</t>
  </si>
  <si>
    <t>Heavy</t>
  </si>
  <si>
    <t>strings</t>
  </si>
  <si>
    <t>Flavour Physics</t>
  </si>
  <si>
    <t>AUDI 2</t>
  </si>
  <si>
    <t>AUDI 3A</t>
  </si>
  <si>
    <t>AUDI 3B</t>
  </si>
  <si>
    <t>Sala 1</t>
  </si>
  <si>
    <t>Sala 2</t>
  </si>
  <si>
    <t>Sala 3+4</t>
  </si>
  <si>
    <t>Accel</t>
  </si>
  <si>
    <t>Compu</t>
  </si>
  <si>
    <t>TOP</t>
  </si>
  <si>
    <t>FREE</t>
  </si>
  <si>
    <t>Key</t>
  </si>
  <si>
    <t>lattice</t>
  </si>
  <si>
    <t>09:00 - 11:00</t>
  </si>
  <si>
    <t>15:00 - 17:30</t>
  </si>
  <si>
    <t>11:30 - 13:30</t>
  </si>
  <si>
    <t>OPTION 2</t>
  </si>
  <si>
    <t>Conference Hall</t>
  </si>
  <si>
    <t>AUDI 1 (pax. 1481)</t>
  </si>
  <si>
    <t>AUDI 3A ( pax. 150)</t>
  </si>
  <si>
    <t>AUDI 3B (pax. 120)</t>
  </si>
  <si>
    <t>Sala 1 (pax. 70)</t>
  </si>
  <si>
    <t>AUDI 2 ( pax. 467)</t>
  </si>
  <si>
    <t>Sala 2 ( pax. 61)</t>
  </si>
  <si>
    <t>Sala 3+4 (pax. 105)</t>
  </si>
  <si>
    <t>CODE</t>
  </si>
  <si>
    <t>Version</t>
  </si>
  <si>
    <t>Higgs Physics</t>
  </si>
  <si>
    <t>Strong Interactions &amp; hadron physics</t>
  </si>
  <si>
    <t>M</t>
  </si>
  <si>
    <t>F</t>
  </si>
  <si>
    <t>Am.</t>
  </si>
  <si>
    <t>As.</t>
  </si>
  <si>
    <t>Eu.</t>
  </si>
  <si>
    <t>Parallel Session's Programme</t>
  </si>
  <si>
    <t>Pedro Abreu, Perrine Royole, Marge Bardeen</t>
  </si>
  <si>
    <t>#</t>
  </si>
  <si>
    <t>Borut Kersevan, Ian Fisk</t>
  </si>
  <si>
    <t>Sven Heinemeyer (th), Keisuke Fuji, Geraldine Servant (th), Georg Weiglein (th), James Wells (th), Tobias Golling. Maxim Titov, Werner Porod (th), Jamie Boyd, Henri Bachacou, Erez Etzion</t>
  </si>
  <si>
    <t>Lucie Linssen, Felix Sefkov, Phil Allport, Thomas Bergauer, Ingrid Gregor, Hans-Günther Moser, Iván Vila</t>
  </si>
  <si>
    <t>Peter Krizan, Joaquim Matias, Arantza Oyanguren, Isidori, Paradisi, Martin Hirsch, Eugeni Grauges,</t>
  </si>
  <si>
    <t>Stephen Sharpe, Carlos Pena, Margarita Garcia-Perez, Eduardo Follana, Martin Luscher</t>
  </si>
  <si>
    <t xml:space="preserve">Angel Uranga, Esperanza Lopez, Karl Landsteiner, Javier Mas, Luis Alvarez Gaume </t>
  </si>
  <si>
    <t xml:space="preserve">                                                                                                                                                                      </t>
  </si>
  <si>
    <t xml:space="preserve">Jochen Schieck, Thomas Schwetz, Laura Baudis, Pasquale Serpico, Cirelli, Mena, Nardi, Juan de Dios Zornoza,Nicolao Fornengo, David Cerdeño, Yann Mambrini.  </t>
  </si>
  <si>
    <t>Carlos Salgado (th), Tomasz Bold, Bolek Wyslouch, Federico Antinori, Elena G Ferreiro</t>
  </si>
  <si>
    <t>Sven-Olaf Moch (th), David López, Stefano Forte, David Denterria(CMS,CERN) o Gustav Roland(MIT,CMS)</t>
  </si>
  <si>
    <t>Tancredi Carli, Eric Laenen (th), Aurelio Juste, Giorgio Cortiana. Peter Uwer (th), Maria José Costa, Roberto Chierici</t>
  </si>
  <si>
    <t xml:space="preserve">Silvia Capelli, Silvia Pascoli, Kan-Biu Luk, Yoichiro Suzuk, Belén Gavela, Mariam Tórtola,Zukanovich, Huber, Maltoni, Amol Dighe </t>
  </si>
  <si>
    <t>Iván Vila, Ingrid Gregor, Felix Sefkov</t>
  </si>
  <si>
    <t>Pedro Abreu, Marge Bardeen</t>
  </si>
  <si>
    <t>Silivia Capelli, A. Ichikawa, Amol Dighe, Jun Cao</t>
  </si>
  <si>
    <t>Roberto Chierici, Maria José Costa, Eric Laenen, Juan Alcaraz</t>
  </si>
  <si>
    <t>Conveners Propuestos 17/1/2014</t>
  </si>
  <si>
    <t xml:space="preserve">Dmitri Denisov, Cristophe Grojean (th), Pierre Savard, Eilam Gross, Christoph Paus, Rocío Vilar, Eboli, Rosenfeld, Rigolin,Abdelhak Djouadi, Trott,Espinosa, Roberto Contino </t>
  </si>
  <si>
    <t>Abdelhak Djouadi</t>
  </si>
  <si>
    <t>Patricia Ball, Patrick Koppenburg, Karim Trabelsi, Arantza Oyanguren</t>
  </si>
  <si>
    <t>Federico Antinori</t>
  </si>
  <si>
    <t>Frank Zimmerman, Toshiaki Tauchi</t>
  </si>
  <si>
    <t>Elena G. Ferreiro, Bolek Wyslouch</t>
  </si>
  <si>
    <t>Georg Weiglein</t>
  </si>
  <si>
    <t>Borut Kersevan, Ian Fisk, Ricardo Graciani</t>
  </si>
  <si>
    <t>Christoph Paus, Pierre Savard, Dmitiri Denisov, Cristophe Grojean</t>
  </si>
  <si>
    <t>Mariam Tórtola, Anselmo Cervera</t>
  </si>
  <si>
    <r>
      <t>Laura Baudis, Juan de Dios Zornoza, James Hinton, Esteban Roulet, Julien Lesgourgues</t>
    </r>
    <r>
      <rPr>
        <sz val="12"/>
        <color rgb="FFFF0000"/>
        <rFont val="Calibri"/>
        <family val="2"/>
        <scheme val="minor"/>
      </rPr>
      <t xml:space="preserve">  </t>
    </r>
  </si>
  <si>
    <t xml:space="preserve"> Ricardo Graciani</t>
  </si>
  <si>
    <t>Tobias Golling, Filip Moortgat, Werner Porod, Keisuke Fuji</t>
  </si>
  <si>
    <t xml:space="preserve"> Esperanza López, Carlos Nuñez</t>
  </si>
  <si>
    <t>Stephen Sharpe, Eduardo Follana, Elvira Gámiz</t>
  </si>
  <si>
    <t>SPAIN</t>
  </si>
  <si>
    <t>Marc Ross, Frank Zimmerman, Frederic Bordry, Toshiaki Tauchi</t>
  </si>
  <si>
    <t>Conveners proposal 23/1/2014</t>
  </si>
  <si>
    <t>Conveners in reserve 23/1/2014</t>
  </si>
  <si>
    <r>
      <t xml:space="preserve">Piera Ghia, </t>
    </r>
    <r>
      <rPr>
        <sz val="12"/>
        <rFont val="Calibri"/>
        <scheme val="minor"/>
      </rPr>
      <t>Enrique Gaztañaga, Chad Finley</t>
    </r>
  </si>
  <si>
    <t>Astroparticle Physics &amp; Cosmology</t>
  </si>
  <si>
    <t>Sven-Olaf Moch, David Denterria, Stefano Forte, Pilar Hernández</t>
  </si>
  <si>
    <t>Propusal 23/1/2014</t>
  </si>
  <si>
    <t>Roberto Pittau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</si>
</sst>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0"/>
      <color theme="1"/>
      <name val="Calibri"/>
      <scheme val="minor"/>
    </font>
    <font>
      <b/>
      <sz val="16"/>
      <color theme="1"/>
      <name val="Calibri"/>
      <scheme val="minor"/>
    </font>
    <font>
      <b/>
      <sz val="10"/>
      <color theme="1"/>
      <name val="Calibri"/>
      <scheme val="minor"/>
    </font>
    <font>
      <sz val="12"/>
      <color rgb="FFFF0000"/>
      <name val="Calibri"/>
      <family val="2"/>
      <scheme val="minor"/>
    </font>
    <font>
      <sz val="12"/>
      <name val="Calibri"/>
      <scheme val="minor"/>
    </font>
    <font>
      <sz val="12"/>
      <color rgb="FF0000FF"/>
      <name val="Calibri"/>
      <scheme val="minor"/>
    </font>
    <font>
      <b/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2" borderId="1" xfId="0" applyFill="1" applyBorder="1"/>
    <xf numFmtId="14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5" xfId="0" applyBorder="1"/>
    <xf numFmtId="0" fontId="0" fillId="0" borderId="0" xfId="0" applyBorder="1"/>
    <xf numFmtId="0" fontId="0" fillId="0" borderId="3" xfId="0" applyBorder="1"/>
    <xf numFmtId="0" fontId="0" fillId="0" borderId="0" xfId="0" applyFill="1" applyBorder="1"/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0" borderId="0" xfId="0" applyFont="1"/>
    <xf numFmtId="14" fontId="8" fillId="0" borderId="0" xfId="0" applyNumberFormat="1" applyFont="1"/>
    <xf numFmtId="0" fontId="5" fillId="3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9" fontId="11" fillId="0" borderId="0" xfId="0" applyNumberFormat="1" applyFont="1"/>
    <xf numFmtId="9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3" xfId="0" applyFill="1" applyBorder="1"/>
    <xf numFmtId="0" fontId="0" fillId="0" borderId="4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9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6" borderId="50" xfId="0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" fontId="4" fillId="0" borderId="19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16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</cellXfs>
  <cellStyles count="20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Normal" xfId="0" builtinId="0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B58"/>
  <sheetViews>
    <sheetView tabSelected="1" topLeftCell="G16" zoomScale="125" zoomScaleNormal="125" zoomScalePageLayoutView="125" workbookViewId="0">
      <selection activeCell="T16" sqref="T16:T17"/>
    </sheetView>
  </sheetViews>
  <sheetFormatPr baseColWidth="10" defaultRowHeight="15" x14ac:dyDescent="0"/>
  <cols>
    <col min="1" max="1" width="3.33203125" customWidth="1"/>
    <col min="2" max="2" width="4.1640625" customWidth="1"/>
    <col min="3" max="3" width="26.1640625" customWidth="1"/>
    <col min="4" max="6" width="9.83203125" customWidth="1"/>
    <col min="13" max="13" width="8" customWidth="1"/>
    <col min="15" max="18" width="0" hidden="1" customWidth="1"/>
    <col min="19" max="20" width="33.83203125" customWidth="1"/>
    <col min="21" max="26" width="5.83203125" customWidth="1"/>
  </cols>
  <sheetData>
    <row r="2" spans="2:26" ht="31" customHeight="1">
      <c r="C2" s="28" t="s">
        <v>33</v>
      </c>
      <c r="D2" s="28" t="s">
        <v>100</v>
      </c>
      <c r="E2" s="28">
        <v>6</v>
      </c>
      <c r="F2" s="29">
        <v>41662</v>
      </c>
      <c r="I2" t="s">
        <v>53</v>
      </c>
      <c r="J2" t="s">
        <v>87</v>
      </c>
    </row>
    <row r="3" spans="2:26" ht="28" customHeight="1">
      <c r="C3" s="25" t="s">
        <v>108</v>
      </c>
      <c r="F3" s="5"/>
      <c r="I3" t="s">
        <v>58</v>
      </c>
      <c r="J3" t="s">
        <v>89</v>
      </c>
    </row>
    <row r="4" spans="2:26" ht="29" customHeight="1">
      <c r="C4" t="s">
        <v>27</v>
      </c>
      <c r="D4" t="s">
        <v>27</v>
      </c>
      <c r="E4" t="s">
        <v>27</v>
      </c>
      <c r="F4" s="5" t="s">
        <v>27</v>
      </c>
      <c r="I4" t="s">
        <v>54</v>
      </c>
      <c r="J4" t="s">
        <v>88</v>
      </c>
      <c r="M4" s="5"/>
    </row>
    <row r="5" spans="2:26" ht="29" customHeight="1" thickBot="1">
      <c r="F5" s="5"/>
      <c r="M5" s="5"/>
    </row>
    <row r="6" spans="2:26">
      <c r="D6" s="21"/>
      <c r="E6" s="82">
        <v>41823</v>
      </c>
      <c r="F6" s="83"/>
      <c r="G6" s="100">
        <v>41824</v>
      </c>
      <c r="H6" s="101"/>
      <c r="I6" s="102"/>
      <c r="J6" s="100">
        <v>41825</v>
      </c>
      <c r="K6" s="101"/>
      <c r="L6" s="103"/>
      <c r="M6" s="86" t="s">
        <v>56</v>
      </c>
      <c r="N6" s="88" t="s">
        <v>57</v>
      </c>
      <c r="O6" s="104" t="s">
        <v>127</v>
      </c>
      <c r="P6" s="105"/>
      <c r="Q6" s="105"/>
      <c r="R6" s="106"/>
      <c r="S6" s="53" t="s">
        <v>145</v>
      </c>
      <c r="T6" s="53" t="s">
        <v>146</v>
      </c>
      <c r="U6" s="53" t="s">
        <v>110</v>
      </c>
      <c r="V6" s="78" t="s">
        <v>103</v>
      </c>
      <c r="W6" s="78" t="s">
        <v>104</v>
      </c>
      <c r="X6" s="71" t="s">
        <v>105</v>
      </c>
      <c r="Y6" s="71" t="s">
        <v>106</v>
      </c>
      <c r="Z6" s="71" t="s">
        <v>107</v>
      </c>
    </row>
    <row r="7" spans="2:26" ht="16" thickBot="1">
      <c r="D7" s="6" t="s">
        <v>85</v>
      </c>
      <c r="E7" s="18" t="s">
        <v>58</v>
      </c>
      <c r="F7" s="23" t="s">
        <v>54</v>
      </c>
      <c r="G7" s="22" t="s">
        <v>53</v>
      </c>
      <c r="H7" s="26" t="s">
        <v>58</v>
      </c>
      <c r="I7" s="23" t="s">
        <v>54</v>
      </c>
      <c r="J7" s="22" t="s">
        <v>53</v>
      </c>
      <c r="K7" s="26" t="s">
        <v>58</v>
      </c>
      <c r="L7" s="27" t="s">
        <v>54</v>
      </c>
      <c r="M7" s="87"/>
      <c r="N7" s="89"/>
      <c r="O7" s="107"/>
      <c r="P7" s="108"/>
      <c r="Q7" s="108"/>
      <c r="R7" s="109"/>
      <c r="S7" s="54"/>
      <c r="T7" s="54"/>
      <c r="U7" s="54"/>
      <c r="V7" s="79"/>
      <c r="W7" s="79"/>
      <c r="X7" s="72"/>
      <c r="Y7" s="72"/>
      <c r="Z7" s="72"/>
    </row>
    <row r="8" spans="2:26" ht="36" customHeight="1">
      <c r="B8" s="96">
        <v>1</v>
      </c>
      <c r="C8" s="94" t="s">
        <v>101</v>
      </c>
      <c r="D8" s="92" t="s">
        <v>61</v>
      </c>
      <c r="E8" s="17">
        <f>IF(E9&gt;"",1,0)</f>
        <v>1</v>
      </c>
      <c r="F8" s="17">
        <f t="shared" ref="F8:L8" si="0">IF(F9&gt;"",1,0)</f>
        <v>0</v>
      </c>
      <c r="G8" s="17">
        <f t="shared" si="0"/>
        <v>1</v>
      </c>
      <c r="H8" s="17">
        <f t="shared" si="0"/>
        <v>1</v>
      </c>
      <c r="I8" s="17">
        <f t="shared" si="0"/>
        <v>0</v>
      </c>
      <c r="J8" s="17">
        <f t="shared" si="0"/>
        <v>1</v>
      </c>
      <c r="K8" s="17">
        <f t="shared" si="0"/>
        <v>1</v>
      </c>
      <c r="L8" s="17">
        <f t="shared" si="0"/>
        <v>1</v>
      </c>
      <c r="M8" s="50">
        <f>SUM(D8:L8)</f>
        <v>6</v>
      </c>
      <c r="N8" s="84">
        <f>10*E8+10*F8+8*G8+8*H8+10*I8+8*J8+8*K8+10*L8</f>
        <v>52</v>
      </c>
      <c r="O8" s="110" t="s">
        <v>128</v>
      </c>
      <c r="P8" s="111"/>
      <c r="Q8" s="111"/>
      <c r="R8" s="112"/>
      <c r="S8" s="55" t="s">
        <v>136</v>
      </c>
      <c r="T8" s="55" t="s">
        <v>129</v>
      </c>
      <c r="U8" s="55">
        <v>4</v>
      </c>
      <c r="V8" s="73">
        <v>4</v>
      </c>
      <c r="W8" s="74"/>
      <c r="X8" s="75">
        <v>3</v>
      </c>
      <c r="Y8" s="76"/>
      <c r="Z8" s="77">
        <v>1</v>
      </c>
    </row>
    <row r="9" spans="2:26" ht="36" customHeight="1" thickBot="1">
      <c r="B9" s="97"/>
      <c r="C9" s="95"/>
      <c r="D9" s="93"/>
      <c r="E9" s="19" t="str">
        <f>IF(ISERROR(VLOOKUP($D$8,E44:$M$50,9,FALSE)),"",VLOOKUP($D$8,E44:$M$50,9,FALSE))</f>
        <v>AUDI 1</v>
      </c>
      <c r="F9" s="19" t="str">
        <f>IF(ISERROR(VLOOKUP($D$8,F44:$M$50,8,FALSE)),"",VLOOKUP($D$8,F44:$M$50,8,FALSE))</f>
        <v/>
      </c>
      <c r="G9" s="19" t="str">
        <f>IF(ISERROR(VLOOKUP($D$8,G44:$M$50,7,FALSE)),"",VLOOKUP($D$8,G44:$M$50,7,FALSE))</f>
        <v>AUDI 1</v>
      </c>
      <c r="H9" s="19" t="str">
        <f>IF(ISERROR(VLOOKUP($D$8,H44:$M$50,6,FALSE)),"",VLOOKUP($D$8,H44:$M$50,6,FALSE))</f>
        <v>AUDI 1</v>
      </c>
      <c r="I9" s="19" t="str">
        <f>IF(ISERROR(VLOOKUP($D$8,I44:$M$50,5,FALSE)),"",VLOOKUP($D$8,I44:$M$50,5,FALSE))</f>
        <v/>
      </c>
      <c r="J9" s="19" t="str">
        <f>IF(ISERROR(VLOOKUP($D$8,J44:$M$50,4,FALSE)),"",VLOOKUP($D$8,J44:$M$50,4,FALSE))</f>
        <v>AUDI 1</v>
      </c>
      <c r="K9" s="19" t="str">
        <f>IF(ISERROR(VLOOKUP($D$8,K44:$M$50,3,FALSE)),"",VLOOKUP($D$8,K44:$M$50,3,FALSE))</f>
        <v>AUDI 1</v>
      </c>
      <c r="L9" s="19" t="str">
        <f>IF(ISERROR(VLOOKUP($D$8,L44:$M$50,2,FALSE)),"",VLOOKUP($D$8,L44:$M$50,2,FALSE))</f>
        <v>AUDI 1</v>
      </c>
      <c r="M9" s="51"/>
      <c r="N9" s="85"/>
      <c r="O9" s="44"/>
      <c r="P9" s="45"/>
      <c r="Q9" s="45"/>
      <c r="R9" s="46"/>
      <c r="S9" s="39"/>
      <c r="T9" s="39"/>
      <c r="U9" s="39"/>
      <c r="V9" s="70"/>
      <c r="W9" s="68"/>
      <c r="X9" s="69"/>
      <c r="Y9" s="57"/>
      <c r="Z9" s="59"/>
    </row>
    <row r="10" spans="2:26" ht="36" customHeight="1">
      <c r="B10" s="90">
        <v>2</v>
      </c>
      <c r="C10" s="94" t="s">
        <v>38</v>
      </c>
      <c r="D10" s="92" t="s">
        <v>62</v>
      </c>
      <c r="E10" s="17">
        <f>IF(E11&gt;"",1,0)</f>
        <v>1</v>
      </c>
      <c r="F10" s="17">
        <f t="shared" ref="F10" si="1">IF(F11&gt;"",1,0)</f>
        <v>1</v>
      </c>
      <c r="G10" s="17">
        <f t="shared" ref="G10" si="2">IF(G11&gt;"",1,0)</f>
        <v>1</v>
      </c>
      <c r="H10" s="17">
        <f t="shared" ref="H10" si="3">IF(H11&gt;"",1,0)</f>
        <v>1</v>
      </c>
      <c r="I10" s="17">
        <f t="shared" ref="I10" si="4">IF(I11&gt;"",1,0)</f>
        <v>1</v>
      </c>
      <c r="J10" s="17">
        <f t="shared" ref="J10" si="5">IF(J11&gt;"",1,0)</f>
        <v>0</v>
      </c>
      <c r="K10" s="17">
        <f t="shared" ref="K10" si="6">IF(K11&gt;"",1,0)</f>
        <v>0</v>
      </c>
      <c r="L10" s="17">
        <f t="shared" ref="L10" si="7">IF(L11&gt;"",1,0)</f>
        <v>0</v>
      </c>
      <c r="M10" s="50">
        <f t="shared" ref="M10:M36" si="8">SUM(D10:L10)</f>
        <v>5</v>
      </c>
      <c r="N10" s="84">
        <f t="shared" ref="N10" si="9">10*E10+10*F10+8*G10+8*H10+10*I10+8*J10+8*K10+10*L10</f>
        <v>46</v>
      </c>
      <c r="O10" s="41" t="s">
        <v>112</v>
      </c>
      <c r="P10" s="42"/>
      <c r="Q10" s="42"/>
      <c r="R10" s="43"/>
      <c r="S10" s="38" t="s">
        <v>140</v>
      </c>
      <c r="T10" s="38" t="s">
        <v>134</v>
      </c>
      <c r="U10" s="38">
        <v>4</v>
      </c>
      <c r="V10" s="60">
        <v>4</v>
      </c>
      <c r="W10" s="62"/>
      <c r="X10" s="64"/>
      <c r="Y10" s="56">
        <v>1</v>
      </c>
      <c r="Z10" s="58">
        <v>3</v>
      </c>
    </row>
    <row r="11" spans="2:26" ht="36" customHeight="1" thickBot="1">
      <c r="B11" s="91"/>
      <c r="C11" s="95"/>
      <c r="D11" s="93"/>
      <c r="E11" s="19" t="str">
        <f>IF(ISERROR(VLOOKUP($D10,E$44:$M$50,9,FALSE)),"",VLOOKUP($D10,E$44:$M$50,9,FALSE))</f>
        <v>Sala 3+4</v>
      </c>
      <c r="F11" s="24" t="str">
        <f>IF(ISERROR(VLOOKUP($D10,F$44:$M$50,8,FALSE)),"",VLOOKUP($D10,F$44:$M$50,8,FALSE))</f>
        <v>Sala 3+4</v>
      </c>
      <c r="G11" s="19" t="str">
        <f>IF(ISERROR(VLOOKUP($D10,G$44:$M$50,7,FALSE)),"",VLOOKUP($D10,G$44:$M$50,7,FALSE))</f>
        <v>Sala 3+4</v>
      </c>
      <c r="H11" s="19" t="str">
        <f>IF(ISERROR(VLOOKUP($D10,H$44:$M$50,6,FALSE)),"",VLOOKUP($D10,H$44:$M$50,6,FALSE))</f>
        <v>Sala 3+4</v>
      </c>
      <c r="I11" s="19" t="str">
        <f>IF(ISERROR(VLOOKUP($D10,I$44:$M$50,5,FALSE)),"",VLOOKUP($D10,I$44:$M$50,5,FALSE))</f>
        <v>Sala 3+4</v>
      </c>
      <c r="J11" s="19" t="str">
        <f>IF(ISERROR(VLOOKUP($D10,J$44:$M$50,4,FALSE)),"",VLOOKUP($D10,J$44:$M$50,4,FALSE))</f>
        <v/>
      </c>
      <c r="K11" s="19" t="str">
        <f>IF(ISERROR(VLOOKUP($D10,K$44:$M$50,3,FALSE)),"",VLOOKUP($D10,K$44:$M$50,3,FALSE))</f>
        <v/>
      </c>
      <c r="L11" s="19" t="str">
        <f>IF(ISERROR(VLOOKUP($D10,L$44:$M$50,2,FALSE)),"",VLOOKUP($D10,L$44:$M$50,2,FALSE))</f>
        <v/>
      </c>
      <c r="M11" s="51"/>
      <c r="N11" s="85"/>
      <c r="O11" s="44"/>
      <c r="P11" s="45"/>
      <c r="Q11" s="45"/>
      <c r="R11" s="46"/>
      <c r="S11" s="39"/>
      <c r="T11" s="39"/>
      <c r="U11" s="39"/>
      <c r="V11" s="70"/>
      <c r="W11" s="68"/>
      <c r="X11" s="69"/>
      <c r="Y11" s="57"/>
      <c r="Z11" s="59"/>
    </row>
    <row r="12" spans="2:26" ht="36" customHeight="1">
      <c r="B12" s="90">
        <v>3</v>
      </c>
      <c r="C12" s="94" t="s">
        <v>29</v>
      </c>
      <c r="D12" s="92" t="s">
        <v>83</v>
      </c>
      <c r="E12" s="17">
        <f>IF(E13&gt;"",1,0)</f>
        <v>0</v>
      </c>
      <c r="F12" s="17">
        <f t="shared" ref="F12" si="10">IF(F13&gt;"",1,0)</f>
        <v>1</v>
      </c>
      <c r="G12" s="17">
        <f t="shared" ref="G12" si="11">IF(G13&gt;"",1,0)</f>
        <v>0</v>
      </c>
      <c r="H12" s="17">
        <f t="shared" ref="H12" si="12">IF(H13&gt;"",1,0)</f>
        <v>0</v>
      </c>
      <c r="I12" s="17">
        <f t="shared" ref="I12" si="13">IF(I13&gt;"",1,0)</f>
        <v>1</v>
      </c>
      <c r="J12" s="17">
        <f t="shared" ref="J12" si="14">IF(J13&gt;"",1,0)</f>
        <v>1</v>
      </c>
      <c r="K12" s="17">
        <f t="shared" ref="K12" si="15">IF(K13&gt;"",1,0)</f>
        <v>1</v>
      </c>
      <c r="L12" s="17">
        <f t="shared" ref="L12" si="16">IF(L13&gt;"",1,0)</f>
        <v>1</v>
      </c>
      <c r="M12" s="50">
        <f t="shared" si="8"/>
        <v>5</v>
      </c>
      <c r="N12" s="84">
        <f t="shared" ref="N12" si="17">10*E12+10*F12+8*G12+8*H12+10*I12+8*J12+8*K12+10*L12</f>
        <v>46</v>
      </c>
      <c r="O12" s="41" t="s">
        <v>121</v>
      </c>
      <c r="P12" s="42"/>
      <c r="Q12" s="42"/>
      <c r="R12" s="43"/>
      <c r="S12" s="38" t="s">
        <v>126</v>
      </c>
      <c r="T12" s="38"/>
      <c r="U12" s="38">
        <v>4</v>
      </c>
      <c r="V12" s="60">
        <v>3</v>
      </c>
      <c r="W12" s="62">
        <v>1</v>
      </c>
      <c r="X12" s="64"/>
      <c r="Y12" s="56"/>
      <c r="Z12" s="58">
        <v>4</v>
      </c>
    </row>
    <row r="13" spans="2:26" ht="36" customHeight="1" thickBot="1">
      <c r="B13" s="91"/>
      <c r="C13" s="95"/>
      <c r="D13" s="93"/>
      <c r="E13" s="19" t="str">
        <f>IF(ISERROR(VLOOKUP($D12,E$44:$M$50,9,FALSE)),"",VLOOKUP($D12,E$44:$M$50,9,FALSE))</f>
        <v/>
      </c>
      <c r="F13" s="19" t="str">
        <f>IF(ISERROR(VLOOKUP($D12,F$44:$M$50,8,FALSE)),"",VLOOKUP($D12,F$44:$M$50,8,FALSE))</f>
        <v>AUDI 1</v>
      </c>
      <c r="G13" s="19" t="str">
        <f>IF(ISERROR(VLOOKUP($D12,G$44:$M$50,7,FALSE)),"",VLOOKUP($D12,G$44:$M$50,7,FALSE))</f>
        <v/>
      </c>
      <c r="H13" s="19" t="str">
        <f>IF(ISERROR(VLOOKUP($D12,H$44:$M$50,6,FALSE)),"",VLOOKUP($D12,H$44:$M$50,6,FALSE))</f>
        <v/>
      </c>
      <c r="I13" s="19" t="str">
        <f>IF(ISERROR(VLOOKUP($D12,I$44:$M$50,5,FALSE)),"",VLOOKUP($D12,I$44:$M$50,5,FALSE))</f>
        <v>AUDI 1</v>
      </c>
      <c r="J13" s="19" t="str">
        <f>IF(ISERROR(VLOOKUP($D12,J$44:$M$50,4,FALSE)),"",VLOOKUP($D12,J$44:$M$50,4,FALSE))</f>
        <v>AUDI 3A</v>
      </c>
      <c r="K13" s="19" t="str">
        <f>IF(ISERROR(VLOOKUP($D12,K$44:$M$50,3,FALSE)),"",VLOOKUP($D12,K$44:$M$50,3,FALSE))</f>
        <v>AUDI 3A</v>
      </c>
      <c r="L13" s="19" t="str">
        <f>IF(ISERROR(VLOOKUP($D12,L$44:$M$50,2,FALSE)),"",VLOOKUP($D12,L$44:$M$50,2,FALSE))</f>
        <v>Sala 3+4</v>
      </c>
      <c r="M13" s="51"/>
      <c r="N13" s="85"/>
      <c r="O13" s="44"/>
      <c r="P13" s="45"/>
      <c r="Q13" s="45"/>
      <c r="R13" s="46"/>
      <c r="S13" s="39"/>
      <c r="T13" s="39"/>
      <c r="U13" s="39"/>
      <c r="V13" s="70"/>
      <c r="W13" s="68"/>
      <c r="X13" s="69"/>
      <c r="Y13" s="57"/>
      <c r="Z13" s="59"/>
    </row>
    <row r="14" spans="2:26" ht="36" customHeight="1">
      <c r="B14" s="90">
        <v>4</v>
      </c>
      <c r="C14" s="94" t="s">
        <v>74</v>
      </c>
      <c r="D14" s="92" t="s">
        <v>66</v>
      </c>
      <c r="E14" s="17">
        <f>IF(E15&gt;"",1,0)</f>
        <v>1</v>
      </c>
      <c r="F14" s="17">
        <f t="shared" ref="F14" si="18">IF(F15&gt;"",1,0)</f>
        <v>1</v>
      </c>
      <c r="G14" s="17">
        <f t="shared" ref="G14" si="19">IF(G15&gt;"",1,0)</f>
        <v>1</v>
      </c>
      <c r="H14" s="17">
        <f t="shared" ref="H14" si="20">IF(H15&gt;"",1,0)</f>
        <v>1</v>
      </c>
      <c r="I14" s="17">
        <f t="shared" ref="I14" si="21">IF(I15&gt;"",1,0)</f>
        <v>1</v>
      </c>
      <c r="J14" s="17">
        <f t="shared" ref="J14" si="22">IF(J15&gt;"",1,0)</f>
        <v>0</v>
      </c>
      <c r="K14" s="17">
        <f t="shared" ref="K14" si="23">IF(K15&gt;"",1,0)</f>
        <v>0</v>
      </c>
      <c r="L14" s="17">
        <f t="shared" ref="L14" si="24">IF(L15&gt;"",1,0)</f>
        <v>0</v>
      </c>
      <c r="M14" s="50">
        <f t="shared" si="8"/>
        <v>5</v>
      </c>
      <c r="N14" s="84">
        <f t="shared" ref="N14" si="25">10*E14+10*F14+8*G14+8*H14+10*I14+8*J14+8*K14+10*L14</f>
        <v>46</v>
      </c>
      <c r="O14" s="41" t="s">
        <v>114</v>
      </c>
      <c r="P14" s="42"/>
      <c r="Q14" s="42"/>
      <c r="R14" s="43"/>
      <c r="S14" s="38" t="s">
        <v>130</v>
      </c>
      <c r="T14" s="38"/>
      <c r="U14" s="38">
        <v>4</v>
      </c>
      <c r="V14" s="60">
        <v>2</v>
      </c>
      <c r="W14" s="62">
        <v>2</v>
      </c>
      <c r="X14" s="64">
        <v>1</v>
      </c>
      <c r="Y14" s="56">
        <v>1</v>
      </c>
      <c r="Z14" s="58">
        <v>2</v>
      </c>
    </row>
    <row r="15" spans="2:26" ht="36" customHeight="1" thickBot="1">
      <c r="B15" s="91"/>
      <c r="C15" s="95"/>
      <c r="D15" s="93"/>
      <c r="E15" s="19" t="str">
        <f>IF(ISERROR(VLOOKUP($D14,E$44:$M$50,9,FALSE)),"",VLOOKUP($D14,E$44:$M$50,9,FALSE))</f>
        <v>AUDI 3B</v>
      </c>
      <c r="F15" s="19" t="str">
        <f>IF(ISERROR(VLOOKUP($D14,F$44:$M$50,8,FALSE)),"",VLOOKUP($D14,F$44:$M$50,8,FALSE))</f>
        <v>AUDI 3B</v>
      </c>
      <c r="G15" s="19" t="str">
        <f>IF(ISERROR(VLOOKUP($D14,G$44:$M$50,7,FALSE)),"",VLOOKUP($D14,G$44:$M$50,7,FALSE))</f>
        <v>AUDI 3B</v>
      </c>
      <c r="H15" s="19" t="str">
        <f>IF(ISERROR(VLOOKUP($D14,H$46:$M$50,6,FALSE)),"",VLOOKUP($D14,H$46:$M$50,6,FALSE))</f>
        <v>AUDI 3B</v>
      </c>
      <c r="I15" s="19" t="str">
        <f>IF(ISERROR(VLOOKUP($D14,I$44:$M$50,5,FALSE)),"",VLOOKUP($D14,I$44:$M$50,5,FALSE))</f>
        <v>AUDI 3B</v>
      </c>
      <c r="J15" s="19" t="str">
        <f>IF(ISERROR(VLOOKUP($D14,J$44:$M$50,4,FALSE)),"",VLOOKUP($D14,J$44:$M$50,4,FALSE))</f>
        <v/>
      </c>
      <c r="K15" s="19" t="str">
        <f>IF(ISERROR(VLOOKUP($D14,K$44:$M$50,3,FALSE)),"",VLOOKUP($D14,K$44:$M$50,3,FALSE))</f>
        <v/>
      </c>
      <c r="L15" s="19" t="str">
        <f>IF(ISERROR(VLOOKUP($D14,L$44:$M$50,2,FALSE)),"",VLOOKUP($D14,L$44:$M$50,2,FALSE))</f>
        <v/>
      </c>
      <c r="M15" s="51"/>
      <c r="N15" s="85"/>
      <c r="O15" s="44"/>
      <c r="P15" s="45"/>
      <c r="Q15" s="45"/>
      <c r="R15" s="46"/>
      <c r="S15" s="39"/>
      <c r="T15" s="39"/>
      <c r="U15" s="39"/>
      <c r="V15" s="70"/>
      <c r="W15" s="68"/>
      <c r="X15" s="69"/>
      <c r="Y15" s="57"/>
      <c r="Z15" s="59"/>
    </row>
    <row r="16" spans="2:26" ht="36" customHeight="1">
      <c r="B16" s="90">
        <v>5</v>
      </c>
      <c r="C16" s="94" t="s">
        <v>102</v>
      </c>
      <c r="D16" s="92" t="s">
        <v>46</v>
      </c>
      <c r="E16" s="17">
        <f>IF(E17&gt;"",1,0)</f>
        <v>0</v>
      </c>
      <c r="F16" s="17">
        <f t="shared" ref="F16" si="26">IF(F17&gt;"",1,0)</f>
        <v>1</v>
      </c>
      <c r="G16" s="17">
        <f t="shared" ref="G16" si="27">IF(G17&gt;"",1,0)</f>
        <v>0</v>
      </c>
      <c r="H16" s="17">
        <f t="shared" ref="H16" si="28">IF(H17&gt;"",1,0)</f>
        <v>0</v>
      </c>
      <c r="I16" s="17">
        <f t="shared" ref="I16" si="29">IF(I17&gt;"",1,0)</f>
        <v>1</v>
      </c>
      <c r="J16" s="17">
        <f t="shared" ref="J16" si="30">IF(J17&gt;"",1,0)</f>
        <v>1</v>
      </c>
      <c r="K16" s="17">
        <f t="shared" ref="K16" si="31">IF(K17&gt;"",1,0)</f>
        <v>1</v>
      </c>
      <c r="L16" s="17">
        <f t="shared" ref="L16" si="32">IF(L17&gt;"",1,0)</f>
        <v>1</v>
      </c>
      <c r="M16" s="50">
        <f t="shared" si="8"/>
        <v>5</v>
      </c>
      <c r="N16" s="84">
        <f t="shared" ref="N16" si="33">10*E16+10*F16+8*G16+8*H16+10*I16+8*J16+8*K16+10*L16</f>
        <v>46</v>
      </c>
      <c r="O16" s="41" t="s">
        <v>120</v>
      </c>
      <c r="P16" s="42"/>
      <c r="Q16" s="42"/>
      <c r="R16" s="43"/>
      <c r="S16" s="38" t="s">
        <v>149</v>
      </c>
      <c r="T16" s="38" t="s">
        <v>151</v>
      </c>
      <c r="U16" s="38">
        <v>4</v>
      </c>
      <c r="V16" s="60">
        <v>3</v>
      </c>
      <c r="W16" s="62">
        <v>1</v>
      </c>
      <c r="X16" s="64"/>
      <c r="Y16" s="56"/>
      <c r="Z16" s="58">
        <v>4</v>
      </c>
    </row>
    <row r="17" spans="2:28" ht="36" customHeight="1" thickBot="1">
      <c r="B17" s="91"/>
      <c r="C17" s="95"/>
      <c r="D17" s="93"/>
      <c r="E17" s="19" t="str">
        <f>IF(ISERROR(VLOOKUP($D16,E$44:$M$50,9,FALSE)),"",VLOOKUP($D16,E$44:$M$50,9,FALSE))</f>
        <v/>
      </c>
      <c r="F17" s="19" t="str">
        <f>IF(ISERROR(VLOOKUP($D16,F$44:$M$50,8,FALSE)),"",VLOOKUP($D16,F$44:$M$50,8,FALSE))</f>
        <v>Sala 2</v>
      </c>
      <c r="G17" s="19" t="str">
        <f>IF(ISERROR(VLOOKUP($D16,G$44:$M$50,7,FALSE)),"",VLOOKUP($D16,G$44:$M$50,7,FALSE))</f>
        <v/>
      </c>
      <c r="H17" s="19" t="str">
        <f>IF(ISERROR(VLOOKUP($D16,H$44:$M$50,6,FALSE)),"",VLOOKUP($D16,H$44:$M$50,6,FALSE))</f>
        <v/>
      </c>
      <c r="I17" s="19" t="str">
        <f>IF(ISERROR(VLOOKUP($D16,I$44:$M$50,5,FALSE)),"",VLOOKUP($D16,I$44:$M$50,5,FALSE))</f>
        <v>AUDI 3A</v>
      </c>
      <c r="J17" s="19" t="str">
        <f>IF(ISERROR(VLOOKUP($D16,J$44:$M$50,4,FALSE)),"",VLOOKUP($D16,J$44:$M$50,4,FALSE))</f>
        <v>AUDI 3B</v>
      </c>
      <c r="K17" s="19" t="str">
        <f>IF(ISERROR(VLOOKUP($D16,K$44:$M$50,3,FALSE)),"",VLOOKUP($D16,K$44:$M$50,3,FALSE))</f>
        <v>AUDI 3B</v>
      </c>
      <c r="L17" s="19" t="str">
        <f>IF(ISERROR(VLOOKUP($D16,L$44:$M$50,2,FALSE)),"",VLOOKUP($D16,L$44:$M$50,2,FALSE))</f>
        <v>AUDI 3B</v>
      </c>
      <c r="M17" s="51"/>
      <c r="N17" s="85"/>
      <c r="O17" s="44"/>
      <c r="P17" s="45"/>
      <c r="Q17" s="45"/>
      <c r="R17" s="46"/>
      <c r="S17" s="39"/>
      <c r="T17" s="39"/>
      <c r="U17" s="39"/>
      <c r="V17" s="70"/>
      <c r="W17" s="68"/>
      <c r="X17" s="69"/>
      <c r="Y17" s="57"/>
      <c r="Z17" s="59"/>
    </row>
    <row r="18" spans="2:28" ht="36" customHeight="1">
      <c r="B18" s="90">
        <v>6</v>
      </c>
      <c r="C18" s="94" t="s">
        <v>21</v>
      </c>
      <c r="D18" s="92" t="s">
        <v>64</v>
      </c>
      <c r="E18" s="17">
        <f>IF(E19&gt;"",1,0)</f>
        <v>1</v>
      </c>
      <c r="F18" s="17">
        <f t="shared" ref="F18" si="34">IF(F19&gt;"",1,0)</f>
        <v>1</v>
      </c>
      <c r="G18" s="17">
        <f t="shared" ref="G18" si="35">IF(G19&gt;"",1,0)</f>
        <v>1</v>
      </c>
      <c r="H18" s="17">
        <f t="shared" ref="H18" si="36">IF(H19&gt;"",1,0)</f>
        <v>1</v>
      </c>
      <c r="I18" s="17">
        <f t="shared" ref="I18" si="37">IF(I19&gt;"",1,0)</f>
        <v>0</v>
      </c>
      <c r="J18" s="17">
        <f t="shared" ref="J18" si="38">IF(J19&gt;"",1,0)</f>
        <v>0</v>
      </c>
      <c r="K18" s="17">
        <f t="shared" ref="K18" si="39">IF(K19&gt;"",1,0)</f>
        <v>0</v>
      </c>
      <c r="L18" s="17">
        <f t="shared" ref="L18" si="40">IF(L19&gt;"",1,0)</f>
        <v>1</v>
      </c>
      <c r="M18" s="50">
        <f t="shared" si="8"/>
        <v>5</v>
      </c>
      <c r="N18" s="84">
        <f t="shared" ref="N18" si="41">10*E18+10*F18+8*G18+8*H18+10*I18+8*J18+8*K18+10*L18</f>
        <v>46</v>
      </c>
      <c r="O18" s="41" t="s">
        <v>122</v>
      </c>
      <c r="P18" s="42"/>
      <c r="Q18" s="42"/>
      <c r="R18" s="43"/>
      <c r="S18" s="38" t="s">
        <v>125</v>
      </c>
      <c r="T18" s="38" t="s">
        <v>137</v>
      </c>
      <c r="U18" s="38">
        <v>4</v>
      </c>
      <c r="V18" s="60">
        <v>3</v>
      </c>
      <c r="W18" s="62">
        <v>1</v>
      </c>
      <c r="X18" s="64"/>
      <c r="Y18" s="56">
        <v>3</v>
      </c>
      <c r="Z18" s="58">
        <v>1</v>
      </c>
    </row>
    <row r="19" spans="2:28" ht="36" customHeight="1" thickBot="1">
      <c r="B19" s="91"/>
      <c r="C19" s="95"/>
      <c r="D19" s="93"/>
      <c r="E19" s="19" t="str">
        <f>IF(ISERROR(VLOOKUP($D18,E$44:$M$50,9,FALSE)),"",VLOOKUP($D18,E$44:$M$50,9,FALSE))</f>
        <v>AUDI 3A</v>
      </c>
      <c r="F19" s="19" t="str">
        <f>IF(ISERROR(VLOOKUP($D18,F$44:$M$50,8,FALSE)),"",VLOOKUP($D18,F$44:$M$50,8,FALSE))</f>
        <v>AUDI 3A</v>
      </c>
      <c r="G19" s="19" t="str">
        <f>IF(ISERROR(VLOOKUP($D18,G$44:$M$50,7,FALSE)),"",VLOOKUP($D18,G$44:$M$50,7,FALSE))</f>
        <v>AUDI 3A</v>
      </c>
      <c r="H19" s="19" t="str">
        <f>IF(ISERROR(VLOOKUP($D18,H$44:$M$50,6,FALSE)),"",VLOOKUP($D18,H$44:$M$50,6,FALSE))</f>
        <v>AUDI 3A</v>
      </c>
      <c r="I19" s="19" t="str">
        <f>IF(ISERROR(VLOOKUP($D18,I$44:$M$50,5,FALSE)),"",VLOOKUP($D18,I$44:$M$50,5,FALSE))</f>
        <v/>
      </c>
      <c r="J19" s="19" t="str">
        <f>IF(ISERROR(VLOOKUP($D18,J$44:$M$50,4,FALSE)),"",VLOOKUP($D18,J$44:$M$50,4,FALSE))</f>
        <v/>
      </c>
      <c r="K19" s="19" t="str">
        <f>IF(ISERROR(VLOOKUP($D18,K$44:$M$50,3,FALSE)),"",VLOOKUP($D18,K$44:$M$50,3,FALSE))</f>
        <v/>
      </c>
      <c r="L19" s="19" t="str">
        <f>IF(ISERROR(VLOOKUP($D18,L$44:$M$50,2,FALSE)),"",VLOOKUP($D18,L$44:$M$50,2,FALSE))</f>
        <v>AUDI 3A</v>
      </c>
      <c r="M19" s="51"/>
      <c r="N19" s="85"/>
      <c r="O19" s="44"/>
      <c r="P19" s="45"/>
      <c r="Q19" s="45"/>
      <c r="R19" s="46"/>
      <c r="S19" s="39"/>
      <c r="T19" s="39"/>
      <c r="U19" s="39"/>
      <c r="V19" s="70"/>
      <c r="W19" s="68"/>
      <c r="X19" s="69"/>
      <c r="Y19" s="57"/>
      <c r="Z19" s="59"/>
    </row>
    <row r="20" spans="2:28" ht="36" customHeight="1">
      <c r="B20" s="90">
        <v>7</v>
      </c>
      <c r="C20" s="94" t="s">
        <v>35</v>
      </c>
      <c r="D20" s="92" t="s">
        <v>72</v>
      </c>
      <c r="E20" s="17">
        <f>IF(E21&gt;"",1,0)</f>
        <v>1</v>
      </c>
      <c r="F20" s="17">
        <f t="shared" ref="F20" si="42">IF(F21&gt;"",1,0)</f>
        <v>0</v>
      </c>
      <c r="G20" s="17">
        <f t="shared" ref="G20" si="43">IF(G21&gt;"",1,0)</f>
        <v>1</v>
      </c>
      <c r="H20" s="17">
        <f t="shared" ref="H20" si="44">IF(H21&gt;"",1,0)</f>
        <v>0</v>
      </c>
      <c r="I20" s="17">
        <f t="shared" ref="I20" si="45">IF(I21&gt;"",1,0)</f>
        <v>0</v>
      </c>
      <c r="J20" s="17">
        <f t="shared" ref="J20" si="46">IF(J21&gt;"",1,0)</f>
        <v>1</v>
      </c>
      <c r="K20" s="17">
        <f t="shared" ref="K20" si="47">IF(K21&gt;"",1,0)</f>
        <v>0</v>
      </c>
      <c r="L20" s="17">
        <f t="shared" ref="L20" si="48">IF(L21&gt;"",1,0)</f>
        <v>0</v>
      </c>
      <c r="M20" s="50">
        <f t="shared" si="8"/>
        <v>3</v>
      </c>
      <c r="N20" s="84">
        <f t="shared" ref="N20" si="49">10*E20+10*F20+8*G20+8*H20+10*I20+8*J20+8*K20+10*L20</f>
        <v>26</v>
      </c>
      <c r="O20" s="41" t="s">
        <v>119</v>
      </c>
      <c r="P20" s="42"/>
      <c r="Q20" s="42"/>
      <c r="R20" s="43"/>
      <c r="S20" s="38" t="s">
        <v>133</v>
      </c>
      <c r="T20" s="38" t="s">
        <v>131</v>
      </c>
      <c r="U20" s="38">
        <v>2</v>
      </c>
      <c r="V20" s="60">
        <v>1</v>
      </c>
      <c r="W20" s="62">
        <v>1</v>
      </c>
      <c r="X20" s="64">
        <v>1</v>
      </c>
      <c r="Y20" s="56"/>
      <c r="Z20" s="58">
        <v>1</v>
      </c>
    </row>
    <row r="21" spans="2:28" ht="36" customHeight="1" thickBot="1">
      <c r="B21" s="91"/>
      <c r="C21" s="95"/>
      <c r="D21" s="93"/>
      <c r="E21" s="19" t="str">
        <f>IF(ISERROR(VLOOKUP($D20,E$44:$M$50,9,FALSE)),"",VLOOKUP($D20,E$44:$M$50,9,FALSE))</f>
        <v>Sala 2</v>
      </c>
      <c r="F21" s="19" t="str">
        <f>IF(ISERROR(VLOOKUP($D20,F$44:$M$50,8,FALSE)),"",VLOOKUP($D20,F$44:$M$50,8,FALSE))</f>
        <v/>
      </c>
      <c r="G21" s="19" t="str">
        <f>IF(ISERROR(VLOOKUP($D20,G$44:$M$50,7,FALSE)),"",VLOOKUP($D20,G$44:$M$50,7,FALSE))</f>
        <v>Sala 2</v>
      </c>
      <c r="H21" s="19" t="str">
        <f>IF(ISERROR(VLOOKUP($D20,H$44:$M$50,6,FALSE)),"",VLOOKUP($D20,H$44:$M$50,6,FALSE))</f>
        <v/>
      </c>
      <c r="I21" s="19" t="str">
        <f>IF(ISERROR(VLOOKUP($D20,I$44:$M$50,5,FALSE)),"",VLOOKUP($D20,I$44:$M$50,5,FALSE))</f>
        <v/>
      </c>
      <c r="J21" s="19" t="str">
        <f>IF(ISERROR(VLOOKUP($D20,J$44:$M$50,4,FALSE)),"",VLOOKUP($D20,J$44:$M$50,4,FALSE))</f>
        <v>Sala 3+4</v>
      </c>
      <c r="K21" s="19" t="str">
        <f>IF(ISERROR(VLOOKUP($D20,K$44:$M$50,3,FALSE)),"",VLOOKUP($D20,K$44:$M$50,3,FALSE))</f>
        <v/>
      </c>
      <c r="L21" s="19" t="str">
        <f>IF(ISERROR(VLOOKUP($D20,L$44:$M$50,2,FALSE)),"",VLOOKUP($D20,L$44:$M$50,2,FALSE))</f>
        <v/>
      </c>
      <c r="M21" s="51"/>
      <c r="N21" s="85"/>
      <c r="O21" s="44"/>
      <c r="P21" s="45"/>
      <c r="Q21" s="45"/>
      <c r="R21" s="46"/>
      <c r="S21" s="39"/>
      <c r="T21" s="39"/>
      <c r="U21" s="39"/>
      <c r="V21" s="70"/>
      <c r="W21" s="68"/>
      <c r="X21" s="69"/>
      <c r="Y21" s="57"/>
      <c r="Z21" s="59"/>
    </row>
    <row r="22" spans="2:28" ht="36" customHeight="1">
      <c r="B22" s="90">
        <v>8</v>
      </c>
      <c r="C22" s="98" t="s">
        <v>148</v>
      </c>
      <c r="D22" s="92" t="s">
        <v>63</v>
      </c>
      <c r="E22" s="17">
        <f>IF(E23&gt;"",1,0)</f>
        <v>1</v>
      </c>
      <c r="F22" s="17">
        <f t="shared" ref="F22" si="50">IF(F23&gt;"",1,0)</f>
        <v>1</v>
      </c>
      <c r="G22" s="17">
        <f>IF(G23&gt;"",1,0)</f>
        <v>1</v>
      </c>
      <c r="H22" s="17">
        <f>IF(H23&gt;"",1,0)</f>
        <v>1</v>
      </c>
      <c r="I22" s="17">
        <f t="shared" ref="I22" si="51">IF(I23&gt;"",1,0)</f>
        <v>1</v>
      </c>
      <c r="J22" s="17">
        <f t="shared" ref="J22" si="52">IF(J23&gt;"",1,0)</f>
        <v>1</v>
      </c>
      <c r="K22" s="17">
        <f t="shared" ref="K22" si="53">IF(K23&gt;"",1,0)</f>
        <v>1</v>
      </c>
      <c r="L22" s="17">
        <f t="shared" ref="L22" si="54">IF(L23&gt;"",1,0)</f>
        <v>1</v>
      </c>
      <c r="M22" s="50">
        <f t="shared" si="8"/>
        <v>8</v>
      </c>
      <c r="N22" s="84">
        <f t="shared" ref="N22" si="55">10*E22+10*F22+8*G22+8*H22+10*I22+8*J22+8*K22+10*L22</f>
        <v>72</v>
      </c>
      <c r="O22" s="41" t="s">
        <v>118</v>
      </c>
      <c r="P22" s="42"/>
      <c r="Q22" s="42"/>
      <c r="R22" s="43"/>
      <c r="S22" s="38" t="s">
        <v>138</v>
      </c>
      <c r="T22" s="38" t="s">
        <v>147</v>
      </c>
      <c r="U22" s="38">
        <v>5</v>
      </c>
      <c r="V22" s="60">
        <v>4</v>
      </c>
      <c r="W22" s="62">
        <v>1</v>
      </c>
      <c r="X22" s="64">
        <v>2</v>
      </c>
      <c r="Y22" s="56"/>
      <c r="Z22" s="58">
        <v>3</v>
      </c>
    </row>
    <row r="23" spans="2:28" ht="36" customHeight="1" thickBot="1">
      <c r="B23" s="91"/>
      <c r="C23" s="99"/>
      <c r="D23" s="93"/>
      <c r="E23" s="19" t="str">
        <f>IF(ISERROR(VLOOKUP($D22,E$44:$M$50,9,FALSE)),"",VLOOKUP($D22,E$44:$M$50,9,FALSE))</f>
        <v>AUDI 2</v>
      </c>
      <c r="F23" s="19" t="str">
        <f>IF(ISERROR(VLOOKUP($D22,F$44:$M$50,8,FALSE)),"",VLOOKUP($D22,F$44:$M$50,8,FALSE))</f>
        <v>AUDI 2</v>
      </c>
      <c r="G23" s="19" t="str">
        <f>IF(ISERROR(VLOOKUP($D22,G$44:$M$50,7,FALSE)),"",VLOOKUP($D22,G$44:$M$50,7,FALSE))</f>
        <v>AUDI 2</v>
      </c>
      <c r="H23" s="19" t="str">
        <f>IF(ISERROR(VLOOKUP($D22,H$44:$M$50,6,FALSE)),"",VLOOKUP($D22,H$44:$M$50,6,FALSE))</f>
        <v>AUDI 2</v>
      </c>
      <c r="I23" s="19" t="str">
        <f>IF(ISERROR(VLOOKUP($D22,I$44:$M$50,5,FALSE)),"",VLOOKUP($D22,I$44:$M$50,5,FALSE))</f>
        <v>AUDI 2</v>
      </c>
      <c r="J23" s="19" t="str">
        <f>IF(ISERROR(VLOOKUP($D22,J$44:$M$50,4,FALSE)),"",VLOOKUP($D22,J$44:$M$50,4,FALSE))</f>
        <v>AUDI 2</v>
      </c>
      <c r="K23" s="19" t="str">
        <f>IF(ISERROR(VLOOKUP($D22,K$44:$M$50,3,FALSE)),"",VLOOKUP($D22,K$44:$M$50,3,FALSE))</f>
        <v>AUDI 2</v>
      </c>
      <c r="L23" s="19" t="str">
        <f>IF(ISERROR(VLOOKUP($D22,L$44:$M$50,2,FALSE)),"",VLOOKUP($D22,L$44:$M$50,2,FALSE))</f>
        <v>AUDI 2</v>
      </c>
      <c r="M23" s="51"/>
      <c r="N23" s="85"/>
      <c r="O23" s="44"/>
      <c r="P23" s="45"/>
      <c r="Q23" s="45"/>
      <c r="R23" s="46"/>
      <c r="S23" s="39"/>
      <c r="T23" s="39"/>
      <c r="U23" s="39"/>
      <c r="V23" s="70"/>
      <c r="W23" s="68"/>
      <c r="X23" s="69"/>
      <c r="Y23" s="57"/>
      <c r="Z23" s="59"/>
    </row>
    <row r="24" spans="2:28" ht="36" customHeight="1">
      <c r="B24" s="90">
        <v>9</v>
      </c>
      <c r="C24" s="94" t="s">
        <v>32</v>
      </c>
      <c r="D24" s="92" t="s">
        <v>73</v>
      </c>
      <c r="E24" s="17">
        <f>IF(E25&gt;"",1,0)</f>
        <v>0</v>
      </c>
      <c r="F24" s="17">
        <f t="shared" ref="F24" si="56">IF(F25&gt;"",1,0)</f>
        <v>0</v>
      </c>
      <c r="G24" s="17">
        <f>IF(G25&gt;"",1,0)</f>
        <v>0</v>
      </c>
      <c r="H24" s="17">
        <f>IF(H25&gt;"",1,0)</f>
        <v>0</v>
      </c>
      <c r="I24" s="17">
        <f t="shared" ref="I24" si="57">IF(I25&gt;"",1,0)</f>
        <v>1</v>
      </c>
      <c r="J24" s="17">
        <f t="shared" ref="J24" si="58">IF(J25&gt;"",1,0)</f>
        <v>1</v>
      </c>
      <c r="K24" s="17">
        <f t="shared" ref="K24" si="59">IF(K25&gt;"",1,0)</f>
        <v>0</v>
      </c>
      <c r="L24" s="17">
        <f t="shared" ref="L24" si="60">IF(L25&gt;"",1,0)</f>
        <v>0</v>
      </c>
      <c r="M24" s="50">
        <f t="shared" si="8"/>
        <v>2</v>
      </c>
      <c r="N24" s="84">
        <f t="shared" ref="N24" si="61">10*E24+10*F24+8*G24+8*H24+10*I24+8*J24+8*K24+10*L24</f>
        <v>18</v>
      </c>
      <c r="O24" s="41" t="s">
        <v>116</v>
      </c>
      <c r="P24" s="42"/>
      <c r="Q24" s="42"/>
      <c r="R24" s="43"/>
      <c r="S24" s="38" t="s">
        <v>141</v>
      </c>
      <c r="T24" s="38"/>
      <c r="U24" s="38">
        <v>2</v>
      </c>
      <c r="V24" s="60">
        <v>1</v>
      </c>
      <c r="W24" s="62">
        <v>1</v>
      </c>
      <c r="X24" s="64"/>
      <c r="Y24" s="56"/>
      <c r="Z24" s="58">
        <v>2</v>
      </c>
      <c r="AB24" t="s">
        <v>117</v>
      </c>
    </row>
    <row r="25" spans="2:28" ht="36" customHeight="1" thickBot="1">
      <c r="B25" s="91"/>
      <c r="C25" s="95"/>
      <c r="D25" s="93"/>
      <c r="E25" s="19" t="str">
        <f>IF(ISERROR(VLOOKUP($D24,E$44:$M$50,9,FALSE)),"",VLOOKUP($D24,E$44:$M$50,9,FALSE))</f>
        <v/>
      </c>
      <c r="F25" s="19" t="str">
        <f>IF(ISERROR(VLOOKUP($D24,F$44:$M$50,8,FALSE)),"",VLOOKUP($D24,F$44:$M$50,8,FALSE))</f>
        <v/>
      </c>
      <c r="G25" s="19" t="str">
        <f>IF(ISERROR(VLOOKUP($D24,G$44:$M$50,7,FALSE)),"",VLOOKUP($D24,G$44:$M$50,7,FALSE))</f>
        <v/>
      </c>
      <c r="H25" s="19" t="str">
        <f>IF(ISERROR(VLOOKUP($D24,H$44:$M$50,6,FALSE)),"",VLOOKUP($D24,H$44:$M$50,6,FALSE))</f>
        <v/>
      </c>
      <c r="I25" s="19" t="str">
        <f>IF(ISERROR(VLOOKUP($D24,I$44:$M$50,5,FALSE)),"",VLOOKUP($D24,I$44:$M$50,5,FALSE))</f>
        <v>Sala 2</v>
      </c>
      <c r="J25" s="19" t="str">
        <f>IF(ISERROR(VLOOKUP($D24,J$44:$M$50,4,FALSE)),"",VLOOKUP($D24,J$44:$M$50,4,FALSE))</f>
        <v>Sala 2</v>
      </c>
      <c r="K25" s="19" t="str">
        <f>IF(ISERROR(VLOOKUP($D24,K$44:$M$50,3,FALSE)),"",VLOOKUP($D24,K$44:$M$50,3,FALSE))</f>
        <v/>
      </c>
      <c r="L25" s="19" t="str">
        <f>IF(ISERROR(VLOOKUP($D24,L$44:$M$50,2,FALSE)),"",VLOOKUP($D24,L$44:$M$50,2,FALSE))</f>
        <v/>
      </c>
      <c r="M25" s="51"/>
      <c r="N25" s="85"/>
      <c r="O25" s="44"/>
      <c r="P25" s="45"/>
      <c r="Q25" s="45"/>
      <c r="R25" s="46"/>
      <c r="S25" s="39"/>
      <c r="T25" s="39"/>
      <c r="U25" s="39"/>
      <c r="V25" s="70"/>
      <c r="W25" s="68"/>
      <c r="X25" s="69"/>
      <c r="Y25" s="57"/>
      <c r="Z25" s="59"/>
    </row>
    <row r="26" spans="2:28" ht="36" customHeight="1">
      <c r="B26" s="90">
        <v>10</v>
      </c>
      <c r="C26" s="94" t="s">
        <v>40</v>
      </c>
      <c r="D26" s="92" t="s">
        <v>68</v>
      </c>
      <c r="E26" s="17">
        <f>IF(E27&gt;"",1,0)</f>
        <v>1</v>
      </c>
      <c r="F26" s="17">
        <f t="shared" ref="F26" si="62">IF(F27&gt;"",1,0)</f>
        <v>0</v>
      </c>
      <c r="G26" s="17">
        <f>IF(G27&gt;"",1,0)</f>
        <v>1</v>
      </c>
      <c r="H26" s="17">
        <f>IF(H27&gt;"",1,0)</f>
        <v>0</v>
      </c>
      <c r="I26" s="17">
        <f t="shared" ref="I26" si="63">IF(I27&gt;"",1,0)</f>
        <v>0</v>
      </c>
      <c r="J26" s="17">
        <f t="shared" ref="J26" si="64">IF(J27&gt;"",1,0)</f>
        <v>1</v>
      </c>
      <c r="K26" s="17">
        <f t="shared" ref="K26" si="65">IF(K27&gt;"",1,0)</f>
        <v>1</v>
      </c>
      <c r="L26" s="17">
        <f t="shared" ref="L26" si="66">IF(L27&gt;"",1,0)</f>
        <v>0</v>
      </c>
      <c r="M26" s="50">
        <f t="shared" si="8"/>
        <v>4</v>
      </c>
      <c r="N26" s="84">
        <f t="shared" ref="N26" si="67">10*E26+10*F26+8*G26+8*H26+10*I26+8*J26+8*K26+10*L26</f>
        <v>34</v>
      </c>
      <c r="O26" s="41" t="s">
        <v>113</v>
      </c>
      <c r="P26" s="42"/>
      <c r="Q26" s="42"/>
      <c r="R26" s="43"/>
      <c r="S26" s="38" t="s">
        <v>123</v>
      </c>
      <c r="T26" s="38"/>
      <c r="U26" s="38">
        <v>3</v>
      </c>
      <c r="V26" s="60">
        <v>2</v>
      </c>
      <c r="W26" s="62">
        <v>1</v>
      </c>
      <c r="X26" s="64"/>
      <c r="Y26" s="56"/>
      <c r="Z26" s="58">
        <v>3</v>
      </c>
    </row>
    <row r="27" spans="2:28" ht="36" customHeight="1" thickBot="1">
      <c r="B27" s="91"/>
      <c r="C27" s="95"/>
      <c r="D27" s="93"/>
      <c r="E27" s="19" t="str">
        <f>IF(ISERROR(VLOOKUP($D26,E$44:$M$50,9,FALSE)),"",VLOOKUP($D26,E$44:$M$50,9,FALSE))</f>
        <v>Sala 1</v>
      </c>
      <c r="F27" s="19" t="str">
        <f>IF(ISERROR(VLOOKUP($D26,F$44:$M$50,8,FALSE)),"",VLOOKUP($D26,F$44:$M$50,8,FALSE))</f>
        <v/>
      </c>
      <c r="G27" s="19" t="str">
        <f>IF(ISERROR(VLOOKUP($D26,G$44:$M$50,7,FALSE)),"",VLOOKUP($D26,G$44:$M$50,7,FALSE))</f>
        <v>Sala 1</v>
      </c>
      <c r="H27" s="19" t="str">
        <f>IF(ISERROR(VLOOKUP($D26,H$44:$M$50,6,FALSE)),"",VLOOKUP($D26,H$44:$M$50,6,FALSE))</f>
        <v/>
      </c>
      <c r="I27" s="19" t="str">
        <f>IF(ISERROR(VLOOKUP($D26,I$44:$M$50,5,FALSE)),"",VLOOKUP($D26,I$44:$M$50,5,FALSE))</f>
        <v/>
      </c>
      <c r="J27" s="19" t="str">
        <f>IF(ISERROR(VLOOKUP($D26,J$44:$M$50,4,FALSE)),"",VLOOKUP($D26,J$44:$M$50,4,FALSE))</f>
        <v>Sala 1</v>
      </c>
      <c r="K27" s="19" t="str">
        <f>IF(ISERROR(VLOOKUP($D26,K$44:$M$50,3,FALSE)),"",VLOOKUP($D26,K$44:$M$50,3,FALSE))</f>
        <v>Sala 1</v>
      </c>
      <c r="L27" s="19" t="str">
        <f>IF(ISERROR(VLOOKUP($D26,L$44:$M$50,2,FALSE)),"",VLOOKUP($D26,L$44:$M$50,2,FALSE))</f>
        <v/>
      </c>
      <c r="M27" s="51"/>
      <c r="N27" s="85"/>
      <c r="O27" s="44"/>
      <c r="P27" s="45"/>
      <c r="Q27" s="45"/>
      <c r="R27" s="46"/>
      <c r="S27" s="39"/>
      <c r="T27" s="39"/>
      <c r="U27" s="39"/>
      <c r="V27" s="70"/>
      <c r="W27" s="68"/>
      <c r="X27" s="69"/>
      <c r="Y27" s="57"/>
      <c r="Z27" s="59"/>
    </row>
    <row r="28" spans="2:28" ht="36" customHeight="1">
      <c r="B28" s="90">
        <v>11</v>
      </c>
      <c r="C28" s="94" t="s">
        <v>36</v>
      </c>
      <c r="D28" s="92" t="s">
        <v>82</v>
      </c>
      <c r="E28" s="17">
        <f>IF(E29&gt;"",1,0)</f>
        <v>0</v>
      </c>
      <c r="F28" s="17">
        <f t="shared" ref="F28" si="68">IF(F29&gt;"",1,0)</f>
        <v>1</v>
      </c>
      <c r="G28" s="17">
        <f>IF(G29&gt;"",1,0)</f>
        <v>0</v>
      </c>
      <c r="H28" s="17">
        <f>IF(H29&gt;"",1,0)</f>
        <v>1</v>
      </c>
      <c r="I28" s="17">
        <f t="shared" ref="I28" si="69">IF(I29&gt;"",1,0)</f>
        <v>0</v>
      </c>
      <c r="J28" s="17">
        <f t="shared" ref="J28" si="70">IF(J29&gt;"",1,0)</f>
        <v>0</v>
      </c>
      <c r="K28" s="17">
        <f t="shared" ref="K28" si="71">IF(K29&gt;"",1,0)</f>
        <v>0</v>
      </c>
      <c r="L28" s="17">
        <f t="shared" ref="L28" si="72">IF(L29&gt;"",1,0)</f>
        <v>0</v>
      </c>
      <c r="M28" s="50">
        <f t="shared" si="8"/>
        <v>2</v>
      </c>
      <c r="N28" s="84">
        <f t="shared" ref="N28" si="73">10*E28+10*F28+8*G28+8*H28+10*I28+8*J28+8*K28+10*L28</f>
        <v>18</v>
      </c>
      <c r="O28" s="41" t="s">
        <v>135</v>
      </c>
      <c r="P28" s="42"/>
      <c r="Q28" s="42"/>
      <c r="R28" s="43"/>
      <c r="S28" s="38" t="s">
        <v>111</v>
      </c>
      <c r="T28" s="38" t="s">
        <v>139</v>
      </c>
      <c r="U28" s="38">
        <v>2</v>
      </c>
      <c r="V28" s="60">
        <v>2</v>
      </c>
      <c r="W28" s="62"/>
      <c r="X28" s="64">
        <v>1</v>
      </c>
      <c r="Y28" s="56"/>
      <c r="Z28" s="58">
        <v>1</v>
      </c>
    </row>
    <row r="29" spans="2:28" ht="36" customHeight="1" thickBot="1">
      <c r="B29" s="91"/>
      <c r="C29" s="95"/>
      <c r="D29" s="93"/>
      <c r="E29" s="19" t="str">
        <f>IF(ISERROR(VLOOKUP($D28,E$44:$M$50,9,FALSE)),"",VLOOKUP($D28,E$44:$M$50,9,FALSE))</f>
        <v/>
      </c>
      <c r="F29" s="19" t="str">
        <f>IF(ISERROR(VLOOKUP($D28,F$44:$M$50,8,FALSE)),"",VLOOKUP($D28,F$44:$M$50,8,FALSE))</f>
        <v>Sala 1</v>
      </c>
      <c r="G29" s="19" t="str">
        <f>IF(ISERROR(VLOOKUP($D28,G$44:$M$50,7,FALSE)),"",VLOOKUP($D28,G$44:$M$50,7,FALSE))</f>
        <v/>
      </c>
      <c r="H29" s="19" t="str">
        <f>IF(ISERROR(VLOOKUP($D28,H$44:$M$50,6,FALSE)),"",VLOOKUP($D28,H$44:$M$50,6,FALSE))</f>
        <v>Sala 1</v>
      </c>
      <c r="I29" s="19" t="str">
        <f>IF(ISERROR(VLOOKUP($D28,I$44:$M$50,5,FALSE)),"",VLOOKUP($D28,I$44:$M$50,5,FALSE))</f>
        <v/>
      </c>
      <c r="J29" s="19" t="str">
        <f>IF(ISERROR(VLOOKUP($D28,J$44:$M$50,4,FALSE)),"",VLOOKUP($D28,J$44:$M$50,4,FALSE))</f>
        <v/>
      </c>
      <c r="K29" s="19" t="str">
        <f>IF(ISERROR(VLOOKUP($D28,K$44:$M$50,3,FALSE)),"",VLOOKUP($D28,K$44:$M$50,3,FALSE))</f>
        <v/>
      </c>
      <c r="L29" s="19" t="str">
        <f>IF(ISERROR(VLOOKUP($D28,L$44:$M$50,2,FALSE)),"",VLOOKUP($D28,L$44:$M$50,2,FALSE))</f>
        <v/>
      </c>
      <c r="M29" s="51"/>
      <c r="N29" s="85"/>
      <c r="O29" s="44"/>
      <c r="P29" s="45"/>
      <c r="Q29" s="45"/>
      <c r="R29" s="46"/>
      <c r="S29" s="39"/>
      <c r="T29" s="39"/>
      <c r="U29" s="39"/>
      <c r="V29" s="70"/>
      <c r="W29" s="68"/>
      <c r="X29" s="69"/>
      <c r="Y29" s="57"/>
      <c r="Z29" s="59"/>
    </row>
    <row r="30" spans="2:28" ht="36" customHeight="1">
      <c r="B30" s="90">
        <v>12</v>
      </c>
      <c r="C30" s="94" t="s">
        <v>42</v>
      </c>
      <c r="D30" s="92" t="s">
        <v>81</v>
      </c>
      <c r="E30" s="17">
        <f>IF(E31&gt;"",1,0)</f>
        <v>0</v>
      </c>
      <c r="F30" s="17">
        <f t="shared" ref="F30" si="74">IF(F31&gt;"",1,0)</f>
        <v>0</v>
      </c>
      <c r="G30" s="17">
        <f>IF(G31&gt;"",1,0)</f>
        <v>0</v>
      </c>
      <c r="H30" s="17">
        <f>IF(H31&gt;"",1,0)</f>
        <v>0</v>
      </c>
      <c r="I30" s="17">
        <f t="shared" ref="I30" si="75">IF(I31&gt;"",1,0)</f>
        <v>1</v>
      </c>
      <c r="J30" s="17">
        <f t="shared" ref="J30" si="76">IF(J31&gt;"",1,0)</f>
        <v>0</v>
      </c>
      <c r="K30" s="17">
        <f t="shared" ref="K30" si="77">IF(K31&gt;"",1,0)</f>
        <v>0</v>
      </c>
      <c r="L30" s="17">
        <f t="shared" ref="L30" si="78">IF(L31&gt;"",1,0)</f>
        <v>1</v>
      </c>
      <c r="M30" s="50">
        <f t="shared" si="8"/>
        <v>2</v>
      </c>
      <c r="N30" s="84">
        <f t="shared" ref="N30" si="79">10*E30+10*F30+8*G30+8*H30+10*I30+8*J30+8*K30+10*L30</f>
        <v>20</v>
      </c>
      <c r="O30" s="41" t="s">
        <v>144</v>
      </c>
      <c r="P30" s="42"/>
      <c r="Q30" s="42"/>
      <c r="R30" s="43"/>
      <c r="S30" s="38" t="s">
        <v>132</v>
      </c>
      <c r="T30" s="38"/>
      <c r="U30" s="38">
        <v>2</v>
      </c>
      <c r="V30" s="60">
        <v>2</v>
      </c>
      <c r="W30" s="62"/>
      <c r="X30" s="64"/>
      <c r="Y30" s="56">
        <v>1</v>
      </c>
      <c r="Z30" s="58">
        <v>1</v>
      </c>
    </row>
    <row r="31" spans="2:28" ht="36" customHeight="1" thickBot="1">
      <c r="B31" s="91"/>
      <c r="C31" s="95"/>
      <c r="D31" s="93"/>
      <c r="E31" s="19" t="str">
        <f>IF(ISERROR(VLOOKUP($D30,E$44:$M$50,9,FALSE)),"",VLOOKUP($D30,E$44:$M$50,9,FALSE))</f>
        <v/>
      </c>
      <c r="F31" s="19" t="str">
        <f>IF(ISERROR(VLOOKUP($D30,F$44:$M$50,8,FALSE)),"",VLOOKUP($D30,F$44:$M$50,8,FALSE))</f>
        <v/>
      </c>
      <c r="G31" s="19" t="str">
        <f>IF(ISERROR(VLOOKUP($D30,G$44:$M$50,7,FALSE)),"",VLOOKUP($D30,G$44:$M$50,7,FALSE))</f>
        <v/>
      </c>
      <c r="H31" s="19" t="str">
        <f>IF(ISERROR(VLOOKUP($D30,H$44:$M$50,6,FALSE)),"",VLOOKUP($D30,H$44:$M$50,6,FALSE))</f>
        <v/>
      </c>
      <c r="I31" s="19" t="str">
        <f>IF(ISERROR(VLOOKUP($D30,I$44:$M$50,5,FALSE)),"",VLOOKUP($D30,I$44:$M$50,5,FALSE))</f>
        <v>Sala 1</v>
      </c>
      <c r="J31" s="19" t="str">
        <f>IF(ISERROR(VLOOKUP($D30,J$44:$M$50,4,FALSE)),"",VLOOKUP($D30,J$44:$M$50,4,FALSE))</f>
        <v/>
      </c>
      <c r="K31" s="19" t="str">
        <f>IF(ISERROR(VLOOKUP($D30,K$44:$M$50,3,FALSE)),"",VLOOKUP($D30,K$44:$M$50,3,FALSE))</f>
        <v/>
      </c>
      <c r="L31" s="19" t="str">
        <f>IF(ISERROR(VLOOKUP($D30,L$44:$M$50,2,FALSE)),"",VLOOKUP($D30,L$44:$M$50,2,FALSE))</f>
        <v>Sala 1</v>
      </c>
      <c r="M31" s="51"/>
      <c r="N31" s="85"/>
      <c r="O31" s="44"/>
      <c r="P31" s="45"/>
      <c r="Q31" s="45"/>
      <c r="R31" s="46"/>
      <c r="S31" s="39"/>
      <c r="T31" s="39"/>
      <c r="U31" s="39"/>
      <c r="V31" s="70"/>
      <c r="W31" s="68"/>
      <c r="X31" s="69"/>
      <c r="Y31" s="57"/>
      <c r="Z31" s="59"/>
    </row>
    <row r="32" spans="2:28" ht="36" customHeight="1">
      <c r="B32" s="90">
        <v>13</v>
      </c>
      <c r="C32" s="94" t="s">
        <v>10</v>
      </c>
      <c r="D32" s="92" t="s">
        <v>69</v>
      </c>
      <c r="E32" s="17">
        <f>IF(E33&gt;"",1,0)</f>
        <v>0</v>
      </c>
      <c r="F32" s="17">
        <f t="shared" ref="F32" si="80">IF(F33&gt;"",1,0)</f>
        <v>0</v>
      </c>
      <c r="G32" s="17">
        <f>IF(G33&gt;"",1,0)</f>
        <v>0</v>
      </c>
      <c r="H32" s="17">
        <f>IF(H33&gt;"",1,0)</f>
        <v>0</v>
      </c>
      <c r="I32" s="17">
        <f t="shared" ref="I32" si="81">IF(I33&gt;"",1,0)</f>
        <v>0</v>
      </c>
      <c r="J32" s="17">
        <f t="shared" ref="J32" si="82">IF(J33&gt;"",1,0)</f>
        <v>0</v>
      </c>
      <c r="K32" s="17">
        <f t="shared" ref="K32" si="83">IF(K33&gt;"",1,0)</f>
        <v>1</v>
      </c>
      <c r="L32" s="17">
        <f t="shared" ref="L32" si="84">IF(L33&gt;"",1,0)</f>
        <v>1</v>
      </c>
      <c r="M32" s="50">
        <f t="shared" si="8"/>
        <v>2</v>
      </c>
      <c r="N32" s="84">
        <f t="shared" ref="N32" si="85">10*E32+10*F32+8*G32+8*H32+10*I32+8*J32+8*K32+10*L32</f>
        <v>18</v>
      </c>
      <c r="O32" s="41" t="s">
        <v>115</v>
      </c>
      <c r="P32" s="42"/>
      <c r="Q32" s="42"/>
      <c r="R32" s="43"/>
      <c r="S32" s="38" t="s">
        <v>142</v>
      </c>
      <c r="T32" s="38"/>
      <c r="U32" s="38">
        <v>3</v>
      </c>
      <c r="V32" s="60">
        <v>2</v>
      </c>
      <c r="W32" s="62">
        <v>1</v>
      </c>
      <c r="X32" s="64">
        <v>1</v>
      </c>
      <c r="Y32" s="56"/>
      <c r="Z32" s="58">
        <v>2</v>
      </c>
    </row>
    <row r="33" spans="2:27" ht="36" customHeight="1" thickBot="1">
      <c r="B33" s="91"/>
      <c r="C33" s="95"/>
      <c r="D33" s="93"/>
      <c r="E33" s="19" t="str">
        <f>IF(ISERROR(VLOOKUP($D32,E$44:$M$50,9,FALSE)),"",VLOOKUP($D32,E$44:$M$50,9,FALSE))</f>
        <v/>
      </c>
      <c r="F33" s="19" t="str">
        <f>IF(ISERROR(VLOOKUP($D32,F$44:$M$50,8,FALSE)),"",VLOOKUP($D32,F$44:$M$50,8,FALSE))</f>
        <v/>
      </c>
      <c r="G33" s="19" t="str">
        <f>IF(ISERROR(VLOOKUP($D32,G$44:$M$50,7,FALSE)),"",VLOOKUP($D32,G$44:$M$50,7,FALSE))</f>
        <v/>
      </c>
      <c r="H33" s="19" t="str">
        <f>IF(ISERROR(VLOOKUP($D32,H$44:$M$50,6,FALSE)),"",VLOOKUP($D32,H$44:$M$50,6,FALSE))</f>
        <v/>
      </c>
      <c r="I33" s="19" t="str">
        <f>IF(ISERROR(VLOOKUP($D32,I$44:$M$50,5,FALSE)),"",VLOOKUP($D32,I$44:$M$50,5,FALSE))</f>
        <v/>
      </c>
      <c r="J33" s="19" t="str">
        <f>IF(ISERROR(VLOOKUP($D32,J$44:$M$50,4,FALSE)),"",VLOOKUP($D32,J$44:$M$50,4,FALSE))</f>
        <v/>
      </c>
      <c r="K33" s="19" t="str">
        <f>IF(ISERROR(VLOOKUP($D32,K$44:$M$50,3,FALSE)),"",VLOOKUP($D32,K$44:$M$50,3,FALSE))</f>
        <v>Sala 2</v>
      </c>
      <c r="L33" s="19" t="str">
        <f>IF(ISERROR(VLOOKUP($D32,L$44:$M$50,2,FALSE)),"",VLOOKUP($D32,L$44:$M$50,2,FALSE))</f>
        <v>Sala 2</v>
      </c>
      <c r="M33" s="51"/>
      <c r="N33" s="85"/>
      <c r="O33" s="44"/>
      <c r="P33" s="45"/>
      <c r="Q33" s="45"/>
      <c r="R33" s="46"/>
      <c r="S33" s="39"/>
      <c r="T33" s="39"/>
      <c r="U33" s="39"/>
      <c r="V33" s="70"/>
      <c r="W33" s="68"/>
      <c r="X33" s="69"/>
      <c r="Y33" s="57"/>
      <c r="Z33" s="59"/>
    </row>
    <row r="34" spans="2:27" ht="36" customHeight="1">
      <c r="B34" s="90">
        <v>14</v>
      </c>
      <c r="C34" s="94" t="s">
        <v>15</v>
      </c>
      <c r="D34" s="92" t="s">
        <v>70</v>
      </c>
      <c r="E34" s="17">
        <f>IF(E35&gt;"",1,0)</f>
        <v>0</v>
      </c>
      <c r="F34" s="17">
        <f t="shared" ref="F34" si="86">IF(F35&gt;"",1,0)</f>
        <v>0</v>
      </c>
      <c r="G34" s="17">
        <f>IF(G35&gt;"",1,0)</f>
        <v>0</v>
      </c>
      <c r="H34" s="17">
        <f>IF(H35&gt;"",1,0)</f>
        <v>1</v>
      </c>
      <c r="I34" s="17">
        <f t="shared" ref="I34" si="87">IF(I35&gt;"",1,0)</f>
        <v>0</v>
      </c>
      <c r="J34" s="17">
        <f t="shared" ref="J34" si="88">IF(J35&gt;"",1,0)</f>
        <v>0</v>
      </c>
      <c r="K34" s="17">
        <f t="shared" ref="K34" si="89">IF(K35&gt;"",1,0)</f>
        <v>1</v>
      </c>
      <c r="L34" s="17">
        <f t="shared" ref="L34" si="90">IF(L35&gt;"",1,0)</f>
        <v>0</v>
      </c>
      <c r="M34" s="50">
        <f t="shared" si="8"/>
        <v>2</v>
      </c>
      <c r="N34" s="84">
        <f t="shared" ref="N34" si="91">10*E34+10*F34+8*G34+8*H34+10*I34+8*J34+8*K34+10*L34</f>
        <v>16</v>
      </c>
      <c r="O34" s="41" t="s">
        <v>109</v>
      </c>
      <c r="P34" s="42"/>
      <c r="Q34" s="42"/>
      <c r="R34" s="43"/>
      <c r="S34" s="38" t="s">
        <v>124</v>
      </c>
      <c r="T34" s="38"/>
      <c r="U34" s="38">
        <v>2</v>
      </c>
      <c r="V34" s="60">
        <v>1</v>
      </c>
      <c r="W34" s="62">
        <v>1</v>
      </c>
      <c r="X34" s="64">
        <v>1</v>
      </c>
      <c r="Y34" s="56"/>
      <c r="Z34" s="58">
        <v>1</v>
      </c>
    </row>
    <row r="35" spans="2:27" ht="36" customHeight="1" thickBot="1">
      <c r="B35" s="91"/>
      <c r="C35" s="95"/>
      <c r="D35" s="93"/>
      <c r="E35" s="19" t="str">
        <f>IF(ISERROR(VLOOKUP($D34,E$44:$M$50,9,FALSE)),"",VLOOKUP($D34,E$44:$M$50,9,FALSE))</f>
        <v/>
      </c>
      <c r="F35" s="19" t="str">
        <f>IF(ISERROR(VLOOKUP($D34,F$44:$M$50,8,FALSE)),"",VLOOKUP($D34,F$44:$M$50,8,FALSE))</f>
        <v/>
      </c>
      <c r="G35" s="19" t="str">
        <f>IF(ISERROR(VLOOKUP($D34,G$44:$M$50,7,FALSE)),"",VLOOKUP($D34,G$44:$M$50,7,FALSE))</f>
        <v/>
      </c>
      <c r="H35" s="19" t="str">
        <f>IF(ISERROR(VLOOKUP($D34,H$44:$M$50,6,FALSE)),"",VLOOKUP($D34,H$44:$M$50,6,FALSE))</f>
        <v>Sala 2</v>
      </c>
      <c r="I35" s="19" t="str">
        <f>IF(ISERROR(VLOOKUP($D34,I$44:$M$50,5,FALSE)),"",VLOOKUP($D34,I$44:$M$50,5,FALSE))</f>
        <v/>
      </c>
      <c r="J35" s="19" t="str">
        <f>IF(ISERROR(VLOOKUP($D34,J$44:$M$50,4,FALSE)),"",VLOOKUP($D34,J$44:$M$50,4,FALSE))</f>
        <v/>
      </c>
      <c r="K35" s="19" t="str">
        <f>IF(ISERROR(VLOOKUP($D34,K$44:$M$50,3,FALSE)),"",VLOOKUP($D34,K$44:$M$50,3,FALSE))</f>
        <v>Sala 3+4</v>
      </c>
      <c r="L35" s="19" t="str">
        <f>IF(ISERROR(VLOOKUP($D34,L$44:$M$50,2,FALSE)),"",VLOOKUP($D34,L$44:$M$50,2,FALSE))</f>
        <v/>
      </c>
      <c r="M35" s="51"/>
      <c r="N35" s="85"/>
      <c r="O35" s="47"/>
      <c r="P35" s="48"/>
      <c r="Q35" s="48"/>
      <c r="R35" s="49"/>
      <c r="S35" s="52"/>
      <c r="T35" s="52"/>
      <c r="U35" s="52"/>
      <c r="V35" s="61"/>
      <c r="W35" s="63"/>
      <c r="X35" s="65"/>
      <c r="Y35" s="66"/>
      <c r="Z35" s="67"/>
    </row>
    <row r="36" spans="2:27">
      <c r="B36" s="90">
        <v>15</v>
      </c>
      <c r="C36" s="94" t="s">
        <v>84</v>
      </c>
      <c r="D36" s="92" t="s">
        <v>84</v>
      </c>
      <c r="E36" s="17">
        <f>IF(E37&gt;"",1,0)</f>
        <v>0</v>
      </c>
      <c r="F36" s="17">
        <f t="shared" ref="F36" si="92">IF(F37&gt;"",1,0)</f>
        <v>0</v>
      </c>
      <c r="G36" s="17">
        <f>IF(G37&gt;"",1,0)</f>
        <v>0</v>
      </c>
      <c r="H36" s="17">
        <f>IF(H37&gt;"",1,0)</f>
        <v>0</v>
      </c>
      <c r="I36" s="17">
        <f t="shared" ref="I36" si="93">IF(I37&gt;"",1,0)</f>
        <v>0</v>
      </c>
      <c r="J36" s="17">
        <f t="shared" ref="J36" si="94">IF(J37&gt;"",1,0)</f>
        <v>0</v>
      </c>
      <c r="K36" s="17">
        <f t="shared" ref="K36" si="95">IF(K37&gt;"",1,0)</f>
        <v>0</v>
      </c>
      <c r="L36" s="17">
        <f t="shared" ref="L36" si="96">IF(L37&gt;"",1,0)</f>
        <v>0</v>
      </c>
      <c r="M36" s="50">
        <f t="shared" si="8"/>
        <v>0</v>
      </c>
      <c r="N36" s="84">
        <f t="shared" ref="N36" si="97">10*E36+10*F36+8*G36+8*H36+10*I36+8*J36+8*K36+10*L36</f>
        <v>0</v>
      </c>
    </row>
    <row r="37" spans="2:27" ht="16" thickBot="1">
      <c r="B37" s="91"/>
      <c r="C37" s="95"/>
      <c r="D37" s="93"/>
      <c r="E37" s="19" t="str">
        <f>IF(ISERROR(VLOOKUP($D36,E$44:$M$50,9,FALSE)),"",VLOOKUP($D36,E$44:$M$50,9,FALSE))</f>
        <v/>
      </c>
      <c r="F37" s="19" t="str">
        <f>IF(ISERROR(VLOOKUP($D36,F$44:$M$50,8,FALSE)),"",VLOOKUP($D36,F$44:$M$50,8,FALSE))</f>
        <v/>
      </c>
      <c r="G37" s="19" t="str">
        <f>IF(ISERROR(VLOOKUP($D36,G$44:$M$50,7,FALSE)),"",VLOOKUP($D36,G$44:$M$50,7,FALSE))</f>
        <v/>
      </c>
      <c r="H37" s="19" t="str">
        <f>IF(ISERROR(VLOOKUP($D36,H$44:$M$50,6,FALSE)),"",VLOOKUP($D36,H$44:$M$50,6,FALSE))</f>
        <v/>
      </c>
      <c r="I37" s="19" t="str">
        <f>IF(ISERROR(VLOOKUP($D36,I$44:$M$50,5,FALSE)),"",VLOOKUP($D36,I$44:$M$50,5,FALSE))</f>
        <v/>
      </c>
      <c r="J37" s="19" t="str">
        <f>IF(ISERROR(VLOOKUP($D36,J$44:$M$50,4,FALSE)),"",VLOOKUP($D36,J$44:$M$50,4,FALSE))</f>
        <v/>
      </c>
      <c r="K37" s="19" t="str">
        <f>IF(ISERROR(VLOOKUP($D36,K$44:$M$50,3,FALSE)),"",VLOOKUP($D36,K$44:$M$50,3,FALSE))</f>
        <v/>
      </c>
      <c r="L37" s="19" t="str">
        <f>IF(ISERROR(VLOOKUP($D36,L$44:$M$50,2,FALSE)),"",VLOOKUP($D36,L$44:$M$50,2,FALSE))</f>
        <v/>
      </c>
      <c r="M37" s="51"/>
      <c r="N37" s="85"/>
    </row>
    <row r="38" spans="2:27" ht="19" thickBot="1">
      <c r="C38" s="80" t="s">
        <v>55</v>
      </c>
      <c r="D38" s="81"/>
      <c r="E38" s="30">
        <f>E8+E10+E12+E14+E16+E18+E20+E22+E24+E26+E28+E30+E32+E34+E36</f>
        <v>7</v>
      </c>
      <c r="F38" s="30">
        <f t="shared" ref="F38:L38" si="98">F8+F10+F12+F14+F16+F18+F20+F22+F24+F26+F28+F30+F32+F34+F36</f>
        <v>7</v>
      </c>
      <c r="G38" s="30">
        <f t="shared" si="98"/>
        <v>7</v>
      </c>
      <c r="H38" s="30">
        <f t="shared" si="98"/>
        <v>7</v>
      </c>
      <c r="I38" s="30">
        <f t="shared" si="98"/>
        <v>7</v>
      </c>
      <c r="J38" s="30">
        <f t="shared" si="98"/>
        <v>7</v>
      </c>
      <c r="K38" s="30">
        <f t="shared" si="98"/>
        <v>7</v>
      </c>
      <c r="L38" s="30">
        <f t="shared" si="98"/>
        <v>7</v>
      </c>
      <c r="M38" s="31">
        <f>SUM(E38:L38)</f>
        <v>56</v>
      </c>
      <c r="N38" s="32">
        <f>SUM(N8:N37)</f>
        <v>504</v>
      </c>
      <c r="O38" s="20"/>
      <c r="P38" s="20"/>
      <c r="U38" s="33">
        <f t="shared" ref="U38:Z38" si="99">SUM(U8:U37)</f>
        <v>45</v>
      </c>
      <c r="V38" s="33">
        <f t="shared" si="99"/>
        <v>34</v>
      </c>
      <c r="W38" s="32">
        <f t="shared" si="99"/>
        <v>11</v>
      </c>
      <c r="X38" s="32">
        <f t="shared" si="99"/>
        <v>10</v>
      </c>
      <c r="Y38" s="32">
        <f t="shared" si="99"/>
        <v>6</v>
      </c>
      <c r="Z38" s="32">
        <f t="shared" si="99"/>
        <v>29</v>
      </c>
      <c r="AA38" s="36" t="s">
        <v>143</v>
      </c>
    </row>
    <row r="39" spans="2:27">
      <c r="C39" s="16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V39" s="34">
        <f>V38/$U$38</f>
        <v>0.75555555555555554</v>
      </c>
      <c r="W39" s="34">
        <f>W38/$U$38</f>
        <v>0.24444444444444444</v>
      </c>
      <c r="X39" s="34">
        <f t="shared" ref="X39:Z39" si="100">X38/$U$38</f>
        <v>0.22222222222222221</v>
      </c>
      <c r="Y39" s="34">
        <f t="shared" si="100"/>
        <v>0.13333333333333333</v>
      </c>
      <c r="Z39" s="34">
        <f t="shared" si="100"/>
        <v>0.64444444444444449</v>
      </c>
      <c r="AA39" s="35">
        <f>10/U38</f>
        <v>0.22222222222222221</v>
      </c>
    </row>
    <row r="40" spans="2:27">
      <c r="C40" s="16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2" spans="2:27">
      <c r="E42" s="40" t="s">
        <v>150</v>
      </c>
      <c r="F42" s="40"/>
      <c r="G42" s="40"/>
      <c r="H42" s="40"/>
      <c r="I42" s="40"/>
      <c r="J42" s="40"/>
      <c r="K42" s="40"/>
    </row>
    <row r="43" spans="2:27">
      <c r="C43" s="25" t="s">
        <v>91</v>
      </c>
      <c r="M43" s="25" t="s">
        <v>99</v>
      </c>
    </row>
    <row r="44" spans="2:27">
      <c r="B44">
        <v>1</v>
      </c>
      <c r="C44" t="s">
        <v>92</v>
      </c>
      <c r="D44" s="10" t="s">
        <v>60</v>
      </c>
      <c r="E44" s="11" t="s">
        <v>61</v>
      </c>
      <c r="F44" s="12" t="s">
        <v>65</v>
      </c>
      <c r="G44" s="11" t="s">
        <v>61</v>
      </c>
      <c r="H44" s="11" t="s">
        <v>61</v>
      </c>
      <c r="I44" s="12" t="s">
        <v>65</v>
      </c>
      <c r="J44" s="11" t="s">
        <v>61</v>
      </c>
      <c r="K44" s="11" t="s">
        <v>61</v>
      </c>
      <c r="L44" s="12" t="s">
        <v>61</v>
      </c>
      <c r="M44" s="16" t="s">
        <v>59</v>
      </c>
    </row>
    <row r="45" spans="2:27">
      <c r="B45">
        <v>2</v>
      </c>
      <c r="C45" t="s">
        <v>96</v>
      </c>
      <c r="D45" s="13"/>
      <c r="E45" s="14" t="s">
        <v>63</v>
      </c>
      <c r="F45" s="15" t="s">
        <v>63</v>
      </c>
      <c r="G45" s="13" t="s">
        <v>63</v>
      </c>
      <c r="H45" s="14" t="s">
        <v>63</v>
      </c>
      <c r="I45" s="15" t="s">
        <v>63</v>
      </c>
      <c r="J45" s="13" t="s">
        <v>63</v>
      </c>
      <c r="K45" s="14" t="s">
        <v>63</v>
      </c>
      <c r="L45" s="15" t="s">
        <v>63</v>
      </c>
      <c r="M45" s="16" t="s">
        <v>75</v>
      </c>
    </row>
    <row r="46" spans="2:27">
      <c r="B46">
        <v>3</v>
      </c>
      <c r="C46" t="s">
        <v>93</v>
      </c>
      <c r="D46" s="13"/>
      <c r="E46" s="14" t="s">
        <v>64</v>
      </c>
      <c r="F46" s="15" t="s">
        <v>64</v>
      </c>
      <c r="G46" s="13" t="s">
        <v>64</v>
      </c>
      <c r="H46" s="16" t="s">
        <v>64</v>
      </c>
      <c r="I46" s="15" t="s">
        <v>46</v>
      </c>
      <c r="J46" s="13" t="s">
        <v>65</v>
      </c>
      <c r="K46" s="16" t="s">
        <v>65</v>
      </c>
      <c r="L46" s="15" t="s">
        <v>64</v>
      </c>
      <c r="M46" s="16" t="s">
        <v>76</v>
      </c>
    </row>
    <row r="47" spans="2:27">
      <c r="B47">
        <v>4</v>
      </c>
      <c r="C47" t="s">
        <v>94</v>
      </c>
      <c r="D47" s="13"/>
      <c r="E47" s="16" t="s">
        <v>66</v>
      </c>
      <c r="F47" s="15" t="s">
        <v>66</v>
      </c>
      <c r="G47" s="13" t="s">
        <v>66</v>
      </c>
      <c r="H47" s="16" t="s">
        <v>66</v>
      </c>
      <c r="I47" s="15" t="s">
        <v>66</v>
      </c>
      <c r="J47" s="13" t="s">
        <v>46</v>
      </c>
      <c r="K47" s="16" t="s">
        <v>46</v>
      </c>
      <c r="L47" s="15" t="s">
        <v>46</v>
      </c>
      <c r="M47" s="16" t="s">
        <v>77</v>
      </c>
    </row>
    <row r="48" spans="2:27">
      <c r="B48">
        <v>5</v>
      </c>
      <c r="C48" t="s">
        <v>95</v>
      </c>
      <c r="D48" s="13"/>
      <c r="E48" s="16" t="s">
        <v>68</v>
      </c>
      <c r="F48" s="15" t="s">
        <v>82</v>
      </c>
      <c r="G48" s="13" t="s">
        <v>68</v>
      </c>
      <c r="H48" s="16" t="s">
        <v>82</v>
      </c>
      <c r="I48" s="15" t="s">
        <v>81</v>
      </c>
      <c r="J48" s="13" t="s">
        <v>68</v>
      </c>
      <c r="K48" s="16" t="s">
        <v>68</v>
      </c>
      <c r="L48" s="15" t="s">
        <v>81</v>
      </c>
      <c r="M48" s="16" t="s">
        <v>78</v>
      </c>
    </row>
    <row r="49" spans="2:13">
      <c r="B49">
        <v>6</v>
      </c>
      <c r="C49" t="s">
        <v>97</v>
      </c>
      <c r="D49" s="13"/>
      <c r="E49" s="16" t="s">
        <v>72</v>
      </c>
      <c r="F49" s="15" t="s">
        <v>46</v>
      </c>
      <c r="G49" s="13" t="s">
        <v>72</v>
      </c>
      <c r="H49" s="16" t="s">
        <v>71</v>
      </c>
      <c r="I49" s="15" t="s">
        <v>67</v>
      </c>
      <c r="J49" s="14" t="s">
        <v>73</v>
      </c>
      <c r="K49" s="16" t="s">
        <v>86</v>
      </c>
      <c r="L49" s="37" t="s">
        <v>86</v>
      </c>
      <c r="M49" s="16" t="s">
        <v>79</v>
      </c>
    </row>
    <row r="50" spans="2:13">
      <c r="B50">
        <v>7</v>
      </c>
      <c r="C50" t="s">
        <v>98</v>
      </c>
      <c r="D50" s="9"/>
      <c r="E50" s="7" t="s">
        <v>62</v>
      </c>
      <c r="F50" s="8" t="s">
        <v>62</v>
      </c>
      <c r="G50" s="9" t="s">
        <v>62</v>
      </c>
      <c r="H50" s="7" t="s">
        <v>62</v>
      </c>
      <c r="I50" s="8" t="s">
        <v>62</v>
      </c>
      <c r="J50" s="9" t="s">
        <v>72</v>
      </c>
      <c r="K50" s="7" t="s">
        <v>71</v>
      </c>
      <c r="L50" s="8" t="s">
        <v>65</v>
      </c>
      <c r="M50" s="16" t="s">
        <v>80</v>
      </c>
    </row>
    <row r="52" spans="2:13">
      <c r="C52" t="s">
        <v>90</v>
      </c>
      <c r="D52" s="10" t="s">
        <v>60</v>
      </c>
      <c r="E52" s="11" t="s">
        <v>61</v>
      </c>
      <c r="F52" s="12" t="s">
        <v>65</v>
      </c>
      <c r="G52" s="11" t="s">
        <v>61</v>
      </c>
      <c r="H52" s="11" t="s">
        <v>61</v>
      </c>
      <c r="I52" s="12" t="s">
        <v>65</v>
      </c>
      <c r="J52" s="11" t="s">
        <v>61</v>
      </c>
      <c r="K52" s="11" t="s">
        <v>61</v>
      </c>
      <c r="L52" s="12" t="s">
        <v>61</v>
      </c>
    </row>
    <row r="53" spans="2:13">
      <c r="D53" s="13"/>
      <c r="E53" s="14" t="s">
        <v>63</v>
      </c>
      <c r="F53" s="15" t="s">
        <v>63</v>
      </c>
      <c r="G53" s="13" t="s">
        <v>63</v>
      </c>
      <c r="H53" s="14" t="s">
        <v>63</v>
      </c>
      <c r="I53" s="15" t="s">
        <v>63</v>
      </c>
      <c r="J53" s="13" t="s">
        <v>63</v>
      </c>
      <c r="K53" s="14" t="s">
        <v>63</v>
      </c>
      <c r="L53" s="15" t="s">
        <v>63</v>
      </c>
    </row>
    <row r="54" spans="2:13">
      <c r="D54" s="13"/>
      <c r="E54" s="14" t="s">
        <v>64</v>
      </c>
      <c r="F54" s="15" t="s">
        <v>64</v>
      </c>
      <c r="G54" s="13" t="s">
        <v>64</v>
      </c>
      <c r="H54" s="16" t="s">
        <v>64</v>
      </c>
      <c r="I54" s="15" t="s">
        <v>46</v>
      </c>
      <c r="J54" s="13" t="s">
        <v>65</v>
      </c>
      <c r="K54" s="16" t="s">
        <v>65</v>
      </c>
      <c r="L54" s="15" t="s">
        <v>64</v>
      </c>
    </row>
    <row r="55" spans="2:13">
      <c r="D55" s="13"/>
      <c r="E55" s="16" t="s">
        <v>66</v>
      </c>
      <c r="F55" s="15" t="s">
        <v>66</v>
      </c>
      <c r="G55" s="13" t="s">
        <v>66</v>
      </c>
      <c r="H55" s="16" t="s">
        <v>66</v>
      </c>
      <c r="I55" s="15" t="s">
        <v>66</v>
      </c>
      <c r="J55" s="13" t="s">
        <v>46</v>
      </c>
      <c r="K55" s="16" t="s">
        <v>46</v>
      </c>
      <c r="L55" s="15" t="s">
        <v>46</v>
      </c>
    </row>
    <row r="56" spans="2:13">
      <c r="D56" s="13"/>
      <c r="E56" s="16" t="s">
        <v>68</v>
      </c>
      <c r="F56" s="15" t="s">
        <v>68</v>
      </c>
      <c r="G56" s="13" t="s">
        <v>82</v>
      </c>
      <c r="H56" s="16" t="s">
        <v>82</v>
      </c>
      <c r="I56" s="15" t="s">
        <v>68</v>
      </c>
      <c r="J56" s="13" t="s">
        <v>81</v>
      </c>
      <c r="K56" s="16" t="s">
        <v>81</v>
      </c>
      <c r="L56" s="15" t="s">
        <v>72</v>
      </c>
    </row>
    <row r="57" spans="2:13">
      <c r="D57" s="13"/>
      <c r="E57" s="16" t="s">
        <v>72</v>
      </c>
      <c r="F57" s="15" t="s">
        <v>46</v>
      </c>
      <c r="G57" s="13" t="s">
        <v>71</v>
      </c>
      <c r="H57" s="16" t="s">
        <v>71</v>
      </c>
      <c r="I57" s="15" t="s">
        <v>67</v>
      </c>
      <c r="J57" s="13" t="s">
        <v>69</v>
      </c>
      <c r="K57" s="16" t="s">
        <v>86</v>
      </c>
      <c r="L57" s="15" t="s">
        <v>73</v>
      </c>
    </row>
    <row r="58" spans="2:13">
      <c r="D58" s="9"/>
      <c r="E58" s="7" t="s">
        <v>62</v>
      </c>
      <c r="F58" s="8" t="s">
        <v>62</v>
      </c>
      <c r="G58" s="9" t="s">
        <v>62</v>
      </c>
      <c r="H58" s="7" t="s">
        <v>62</v>
      </c>
      <c r="I58" s="8" t="s">
        <v>62</v>
      </c>
      <c r="J58" s="9" t="s">
        <v>27</v>
      </c>
      <c r="K58" s="7" t="s">
        <v>27</v>
      </c>
      <c r="L58" s="8" t="s">
        <v>27</v>
      </c>
    </row>
  </sheetData>
  <mergeCells count="217">
    <mergeCell ref="O30:R31"/>
    <mergeCell ref="O16:R17"/>
    <mergeCell ref="O18:R19"/>
    <mergeCell ref="O20:R21"/>
    <mergeCell ref="S24:S25"/>
    <mergeCell ref="S26:S27"/>
    <mergeCell ref="S28:S29"/>
    <mergeCell ref="S30:S31"/>
    <mergeCell ref="T34:T35"/>
    <mergeCell ref="T8:T9"/>
    <mergeCell ref="T10:T11"/>
    <mergeCell ref="T12:T13"/>
    <mergeCell ref="T6:T7"/>
    <mergeCell ref="T14:T15"/>
    <mergeCell ref="T16:T17"/>
    <mergeCell ref="T18:T19"/>
    <mergeCell ref="T20:T21"/>
    <mergeCell ref="T22:T23"/>
    <mergeCell ref="S6:S7"/>
    <mergeCell ref="C14:C15"/>
    <mergeCell ref="C16:C17"/>
    <mergeCell ref="C18:C19"/>
    <mergeCell ref="C20:C21"/>
    <mergeCell ref="C22:C23"/>
    <mergeCell ref="G6:I6"/>
    <mergeCell ref="J6:L6"/>
    <mergeCell ref="C8:C9"/>
    <mergeCell ref="C10:C11"/>
    <mergeCell ref="C12:C13"/>
    <mergeCell ref="M8:M9"/>
    <mergeCell ref="M10:M11"/>
    <mergeCell ref="M12:M13"/>
    <mergeCell ref="M14:M15"/>
    <mergeCell ref="M16:M17"/>
    <mergeCell ref="O6:R7"/>
    <mergeCell ref="O8:R9"/>
    <mergeCell ref="O10:R11"/>
    <mergeCell ref="S8:S9"/>
    <mergeCell ref="S10:S11"/>
    <mergeCell ref="S12:S13"/>
    <mergeCell ref="C36:C3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C24:C25"/>
    <mergeCell ref="C26:C27"/>
    <mergeCell ref="C28:C29"/>
    <mergeCell ref="C30:C31"/>
    <mergeCell ref="C32:C33"/>
    <mergeCell ref="M32:M33"/>
    <mergeCell ref="N16:N17"/>
    <mergeCell ref="N6:N7"/>
    <mergeCell ref="V28:V29"/>
    <mergeCell ref="V30:V31"/>
    <mergeCell ref="V32:V33"/>
    <mergeCell ref="W16:W17"/>
    <mergeCell ref="B36:B3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C34:C35"/>
    <mergeCell ref="T24:T25"/>
    <mergeCell ref="T26:T27"/>
    <mergeCell ref="T28:T29"/>
    <mergeCell ref="T30:T31"/>
    <mergeCell ref="T32:T33"/>
    <mergeCell ref="U32:U33"/>
    <mergeCell ref="C38:D38"/>
    <mergeCell ref="E6:F6"/>
    <mergeCell ref="N28:N29"/>
    <mergeCell ref="N30:N31"/>
    <mergeCell ref="N32:N33"/>
    <mergeCell ref="N34:N35"/>
    <mergeCell ref="N36:N37"/>
    <mergeCell ref="N18:N19"/>
    <mergeCell ref="N20:N21"/>
    <mergeCell ref="N22:N23"/>
    <mergeCell ref="N24:N25"/>
    <mergeCell ref="N26:N27"/>
    <mergeCell ref="N8:N9"/>
    <mergeCell ref="N10:N11"/>
    <mergeCell ref="N12:N13"/>
    <mergeCell ref="M6:M7"/>
    <mergeCell ref="N14:N15"/>
    <mergeCell ref="M30:M31"/>
    <mergeCell ref="V6:V7"/>
    <mergeCell ref="W6:W7"/>
    <mergeCell ref="X6:X7"/>
    <mergeCell ref="V16:V17"/>
    <mergeCell ref="V18:V19"/>
    <mergeCell ref="V20:V21"/>
    <mergeCell ref="V22:V23"/>
    <mergeCell ref="V24:V25"/>
    <mergeCell ref="V26:V27"/>
    <mergeCell ref="W20:W21"/>
    <mergeCell ref="W22:W23"/>
    <mergeCell ref="W24:W25"/>
    <mergeCell ref="W26:W27"/>
    <mergeCell ref="X26:X27"/>
    <mergeCell ref="W28:W29"/>
    <mergeCell ref="V12:V13"/>
    <mergeCell ref="V14:V15"/>
    <mergeCell ref="W12:W13"/>
    <mergeCell ref="W14:W15"/>
    <mergeCell ref="W18:W19"/>
    <mergeCell ref="Z6:Z7"/>
    <mergeCell ref="V8:V9"/>
    <mergeCell ref="W8:W9"/>
    <mergeCell ref="X8:X9"/>
    <mergeCell ref="Y8:Y9"/>
    <mergeCell ref="Z8:Z9"/>
    <mergeCell ref="V10:V11"/>
    <mergeCell ref="W10:W11"/>
    <mergeCell ref="X10:X11"/>
    <mergeCell ref="Y10:Y11"/>
    <mergeCell ref="Z10:Z11"/>
    <mergeCell ref="Y6:Y7"/>
    <mergeCell ref="Y12:Y13"/>
    <mergeCell ref="X12:X13"/>
    <mergeCell ref="X14:X15"/>
    <mergeCell ref="X16:X17"/>
    <mergeCell ref="X22:X23"/>
    <mergeCell ref="X24:X25"/>
    <mergeCell ref="X28:X29"/>
    <mergeCell ref="Z12:Z13"/>
    <mergeCell ref="Z14:Z15"/>
    <mergeCell ref="Z16:Z17"/>
    <mergeCell ref="Z18:Z19"/>
    <mergeCell ref="Z20:Z21"/>
    <mergeCell ref="Y24:Y25"/>
    <mergeCell ref="Y26:Y27"/>
    <mergeCell ref="Y28:Y29"/>
    <mergeCell ref="Y30:Y31"/>
    <mergeCell ref="Y14:Y15"/>
    <mergeCell ref="Y16:Y17"/>
    <mergeCell ref="Y18:Y19"/>
    <mergeCell ref="Y20:Y21"/>
    <mergeCell ref="Y22:Y23"/>
    <mergeCell ref="Z32:Z33"/>
    <mergeCell ref="V34:V35"/>
    <mergeCell ref="W34:W35"/>
    <mergeCell ref="X34:X35"/>
    <mergeCell ref="Y34:Y35"/>
    <mergeCell ref="Z34:Z35"/>
    <mergeCell ref="Z22:Z23"/>
    <mergeCell ref="Z24:Z25"/>
    <mergeCell ref="Z26:Z27"/>
    <mergeCell ref="Z28:Z29"/>
    <mergeCell ref="Z30:Z31"/>
    <mergeCell ref="Y32:Y33"/>
    <mergeCell ref="W30:W31"/>
    <mergeCell ref="W32:W33"/>
    <mergeCell ref="X30:X31"/>
    <mergeCell ref="X32:X33"/>
    <mergeCell ref="X18:X19"/>
    <mergeCell ref="X20:X21"/>
    <mergeCell ref="U34:U3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U28:U29"/>
    <mergeCell ref="U30:U31"/>
    <mergeCell ref="S14:S15"/>
    <mergeCell ref="S16:S17"/>
    <mergeCell ref="S18:S19"/>
    <mergeCell ref="S20:S21"/>
    <mergeCell ref="S22:S23"/>
    <mergeCell ref="E42:K42"/>
    <mergeCell ref="O32:R33"/>
    <mergeCell ref="O34:R35"/>
    <mergeCell ref="O12:R13"/>
    <mergeCell ref="O14:R15"/>
    <mergeCell ref="M34:M35"/>
    <mergeCell ref="M36:M37"/>
    <mergeCell ref="M18:M19"/>
    <mergeCell ref="M20:M21"/>
    <mergeCell ref="M22:M23"/>
    <mergeCell ref="M24:M25"/>
    <mergeCell ref="M26:M27"/>
    <mergeCell ref="S34:S35"/>
    <mergeCell ref="M28:M29"/>
    <mergeCell ref="S32:S33"/>
    <mergeCell ref="O22:R23"/>
    <mergeCell ref="O24:R25"/>
    <mergeCell ref="O26:R27"/>
    <mergeCell ref="O28:R29"/>
  </mergeCells>
  <phoneticPr fontId="1" type="noConversion"/>
  <conditionalFormatting sqref="M8 M10 M12 M14 M16 M18 M20 M22 M24 M26 M28 M30 M32 M34">
    <cfRule type="cellIs" dxfId="8" priority="9" operator="equal">
      <formula>0</formula>
    </cfRule>
  </conditionalFormatting>
  <conditionalFormatting sqref="M36">
    <cfRule type="cellIs" dxfId="7" priority="8" operator="equal">
      <formula>0</formula>
    </cfRule>
  </conditionalFormatting>
  <conditionalFormatting sqref="E8">
    <cfRule type="cellIs" dxfId="6" priority="7" operator="greaterThan">
      <formula>0</formula>
    </cfRule>
  </conditionalFormatting>
  <conditionalFormatting sqref="E8:L8">
    <cfRule type="cellIs" dxfId="5" priority="6" operator="greaterThan">
      <formula>0</formula>
    </cfRule>
  </conditionalFormatting>
  <conditionalFormatting sqref="E10:L10">
    <cfRule type="cellIs" dxfId="4" priority="5" operator="greaterThan">
      <formula>0</formula>
    </cfRule>
  </conditionalFormatting>
  <conditionalFormatting sqref="E12:L12">
    <cfRule type="cellIs" dxfId="3" priority="4" operator="greaterThan">
      <formula>0</formula>
    </cfRule>
  </conditionalFormatting>
  <conditionalFormatting sqref="E14:L14">
    <cfRule type="cellIs" dxfId="2" priority="3" operator="greaterThan">
      <formula>0</formula>
    </cfRule>
  </conditionalFormatting>
  <conditionalFormatting sqref="E16:L16 E18:L18">
    <cfRule type="cellIs" dxfId="1" priority="2" operator="greaterThan">
      <formula>0</formula>
    </cfRule>
  </conditionalFormatting>
  <conditionalFormatting sqref="E20:L20 E22:L22 E24:L24 E26:L26 E28:L28 E30:L30 E32:L32 E34:L34 E36:L36">
    <cfRule type="cellIs" dxfId="0" priority="1" operator="greaterThan">
      <formula>0</formula>
    </cfRule>
  </conditionalFormatting>
  <pageMargins left="0.75000000000000011" right="0.75000000000000011" top="1" bottom="1" header="0.5" footer="0.5"/>
  <pageSetup paperSize="9" scale="2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1"/>
  <sheetViews>
    <sheetView workbookViewId="0">
      <selection activeCell="N33" sqref="N33"/>
    </sheetView>
  </sheetViews>
  <sheetFormatPr baseColWidth="10" defaultRowHeight="15" x14ac:dyDescent="0"/>
  <cols>
    <col min="1" max="1" width="3.83203125" customWidth="1"/>
    <col min="2" max="2" width="33.83203125" customWidth="1"/>
    <col min="3" max="6" width="8.83203125" customWidth="1"/>
    <col min="7" max="7" width="7.6640625" customWidth="1"/>
    <col min="8" max="8" width="3.83203125" customWidth="1"/>
    <col min="9" max="9" width="33.83203125" customWidth="1"/>
    <col min="10" max="13" width="8.83203125" customWidth="1"/>
  </cols>
  <sheetData>
    <row r="3" spans="1:13">
      <c r="B3" t="s">
        <v>0</v>
      </c>
      <c r="C3" t="s">
        <v>16</v>
      </c>
      <c r="D3" t="s">
        <v>17</v>
      </c>
      <c r="E3" t="s">
        <v>18</v>
      </c>
      <c r="F3" t="s">
        <v>19</v>
      </c>
      <c r="I3" t="s">
        <v>33</v>
      </c>
      <c r="J3" t="s">
        <v>39</v>
      </c>
      <c r="K3">
        <v>2</v>
      </c>
      <c r="M3" s="5">
        <v>41576</v>
      </c>
    </row>
    <row r="4" spans="1:13">
      <c r="J4" t="s">
        <v>50</v>
      </c>
      <c r="K4" t="s">
        <v>51</v>
      </c>
      <c r="L4" t="s">
        <v>52</v>
      </c>
    </row>
    <row r="5" spans="1:13">
      <c r="A5" s="3">
        <v>1</v>
      </c>
      <c r="B5" s="3" t="s">
        <v>1</v>
      </c>
      <c r="C5" s="3">
        <v>1</v>
      </c>
      <c r="D5" s="3">
        <v>2</v>
      </c>
      <c r="E5" s="3">
        <v>2</v>
      </c>
      <c r="F5" s="4">
        <f>SUM(C5:E5)</f>
        <v>5</v>
      </c>
      <c r="H5" s="3">
        <v>1</v>
      </c>
      <c r="I5" s="3" t="s">
        <v>37</v>
      </c>
      <c r="J5" s="3">
        <v>2</v>
      </c>
      <c r="K5" s="3">
        <v>2</v>
      </c>
      <c r="L5" s="3" t="s">
        <v>27</v>
      </c>
      <c r="M5" s="4">
        <f>SUM(J5:L5)</f>
        <v>4</v>
      </c>
    </row>
    <row r="6" spans="1:13">
      <c r="A6" s="3">
        <v>2</v>
      </c>
      <c r="B6" s="3" t="s">
        <v>2</v>
      </c>
      <c r="C6" s="3">
        <v>2</v>
      </c>
      <c r="D6" s="3">
        <v>1</v>
      </c>
      <c r="E6" s="3"/>
      <c r="F6" s="4">
        <f t="shared" ref="F6:F20" si="0">SUM(C6:E6)</f>
        <v>3</v>
      </c>
      <c r="H6" s="3">
        <v>2</v>
      </c>
      <c r="I6" s="3" t="s">
        <v>38</v>
      </c>
      <c r="J6" s="3" t="s">
        <v>27</v>
      </c>
      <c r="K6" s="3">
        <v>2</v>
      </c>
      <c r="L6" s="3">
        <v>2</v>
      </c>
      <c r="M6" s="4">
        <f t="shared" ref="M6:M20" si="1">SUM(J6:L6)</f>
        <v>4</v>
      </c>
    </row>
    <row r="7" spans="1:13">
      <c r="A7" s="3">
        <v>3</v>
      </c>
      <c r="B7" s="3" t="s">
        <v>3</v>
      </c>
      <c r="C7" s="3"/>
      <c r="D7" s="3">
        <v>1</v>
      </c>
      <c r="E7" s="3">
        <v>2</v>
      </c>
      <c r="F7" s="4">
        <f t="shared" si="0"/>
        <v>3</v>
      </c>
      <c r="H7" s="3">
        <v>3</v>
      </c>
      <c r="I7" s="3" t="s">
        <v>29</v>
      </c>
      <c r="J7" s="3" t="s">
        <v>27</v>
      </c>
      <c r="K7" s="3">
        <v>2</v>
      </c>
      <c r="L7" s="3">
        <v>2</v>
      </c>
      <c r="M7" s="4">
        <f t="shared" si="1"/>
        <v>4</v>
      </c>
    </row>
    <row r="8" spans="1:13">
      <c r="A8" s="3">
        <v>4</v>
      </c>
      <c r="B8" s="3" t="s">
        <v>4</v>
      </c>
      <c r="C8" s="3">
        <v>2</v>
      </c>
      <c r="D8" s="3">
        <v>1</v>
      </c>
      <c r="E8" s="3"/>
      <c r="F8" s="4">
        <f t="shared" si="0"/>
        <v>3</v>
      </c>
      <c r="H8" s="3">
        <v>4</v>
      </c>
      <c r="I8" s="3" t="s">
        <v>34</v>
      </c>
      <c r="J8" s="3">
        <v>2</v>
      </c>
      <c r="K8" s="3">
        <v>2</v>
      </c>
      <c r="L8" s="3" t="s">
        <v>27</v>
      </c>
      <c r="M8" s="4">
        <f t="shared" si="1"/>
        <v>4</v>
      </c>
    </row>
    <row r="9" spans="1:13">
      <c r="A9" s="3">
        <v>5</v>
      </c>
      <c r="B9" s="3" t="s">
        <v>5</v>
      </c>
      <c r="C9" s="3">
        <v>1</v>
      </c>
      <c r="D9" s="3">
        <v>1</v>
      </c>
      <c r="E9" s="3">
        <v>1</v>
      </c>
      <c r="F9" s="4">
        <f t="shared" si="0"/>
        <v>3</v>
      </c>
      <c r="H9" s="3">
        <v>5</v>
      </c>
      <c r="I9" s="3" t="s">
        <v>49</v>
      </c>
      <c r="J9" s="3">
        <v>1</v>
      </c>
      <c r="K9" s="3">
        <v>1</v>
      </c>
      <c r="L9" s="3">
        <v>2</v>
      </c>
      <c r="M9" s="4">
        <f t="shared" si="1"/>
        <v>4</v>
      </c>
    </row>
    <row r="10" spans="1:13">
      <c r="A10" s="3">
        <v>6</v>
      </c>
      <c r="B10" s="3" t="s">
        <v>6</v>
      </c>
      <c r="C10" s="3">
        <v>2</v>
      </c>
      <c r="D10" s="3">
        <v>1</v>
      </c>
      <c r="E10" s="3">
        <v>1</v>
      </c>
      <c r="F10" s="4">
        <f t="shared" si="0"/>
        <v>4</v>
      </c>
      <c r="H10" s="3">
        <v>6</v>
      </c>
      <c r="I10" s="3" t="s">
        <v>21</v>
      </c>
      <c r="J10" s="3" t="s">
        <v>27</v>
      </c>
      <c r="K10" s="3">
        <v>2</v>
      </c>
      <c r="L10" s="3">
        <v>1</v>
      </c>
      <c r="M10" s="4">
        <f t="shared" si="1"/>
        <v>3</v>
      </c>
    </row>
    <row r="11" spans="1:13">
      <c r="A11" s="3">
        <v>7</v>
      </c>
      <c r="B11" s="3" t="s">
        <v>7</v>
      </c>
      <c r="C11" s="3">
        <v>1</v>
      </c>
      <c r="D11" s="3"/>
      <c r="E11" s="3"/>
      <c r="F11" s="4">
        <f t="shared" si="0"/>
        <v>1</v>
      </c>
      <c r="H11" s="3">
        <v>7</v>
      </c>
      <c r="I11" s="3" t="s">
        <v>35</v>
      </c>
      <c r="J11" s="3" t="s">
        <v>27</v>
      </c>
      <c r="K11" s="3" t="s">
        <v>27</v>
      </c>
      <c r="L11" s="3">
        <v>2</v>
      </c>
      <c r="M11" s="4">
        <f t="shared" si="1"/>
        <v>2</v>
      </c>
    </row>
    <row r="12" spans="1:13">
      <c r="A12" s="3">
        <v>8</v>
      </c>
      <c r="B12" s="3" t="s">
        <v>8</v>
      </c>
      <c r="C12" s="3">
        <v>2</v>
      </c>
      <c r="D12" s="3">
        <v>1</v>
      </c>
      <c r="E12" s="3"/>
      <c r="F12" s="4">
        <f t="shared" si="0"/>
        <v>3</v>
      </c>
      <c r="H12" s="3">
        <v>8</v>
      </c>
      <c r="I12" s="3" t="s">
        <v>11</v>
      </c>
      <c r="J12" s="3">
        <v>2</v>
      </c>
      <c r="K12" s="3">
        <v>1</v>
      </c>
      <c r="L12" s="3">
        <v>1</v>
      </c>
      <c r="M12" s="4">
        <f t="shared" si="1"/>
        <v>4</v>
      </c>
    </row>
    <row r="13" spans="1:13">
      <c r="A13" s="3">
        <v>9</v>
      </c>
      <c r="B13" s="3" t="s">
        <v>9</v>
      </c>
      <c r="C13" s="3"/>
      <c r="D13" s="3">
        <v>1</v>
      </c>
      <c r="E13" s="3"/>
      <c r="F13" s="4">
        <f t="shared" si="0"/>
        <v>1</v>
      </c>
      <c r="H13" s="3">
        <v>9</v>
      </c>
      <c r="I13" s="3" t="s">
        <v>32</v>
      </c>
      <c r="J13" s="3">
        <v>2</v>
      </c>
      <c r="K13" s="3" t="s">
        <v>27</v>
      </c>
      <c r="L13" s="3" t="s">
        <v>27</v>
      </c>
      <c r="M13" s="4">
        <f t="shared" si="1"/>
        <v>2</v>
      </c>
    </row>
    <row r="14" spans="1:13">
      <c r="A14" s="3">
        <v>10</v>
      </c>
      <c r="B14" s="3" t="s">
        <v>10</v>
      </c>
      <c r="C14" s="3"/>
      <c r="D14" s="3"/>
      <c r="E14" s="3">
        <v>1</v>
      </c>
      <c r="F14" s="4">
        <f t="shared" si="0"/>
        <v>1</v>
      </c>
      <c r="H14" s="3">
        <v>10</v>
      </c>
      <c r="I14" s="3" t="s">
        <v>40</v>
      </c>
      <c r="J14" s="3">
        <v>1</v>
      </c>
      <c r="K14" s="3">
        <v>1</v>
      </c>
      <c r="L14" s="3">
        <v>1</v>
      </c>
      <c r="M14" s="4">
        <f t="shared" si="1"/>
        <v>3</v>
      </c>
    </row>
    <row r="15" spans="1:13">
      <c r="A15" s="3">
        <v>11</v>
      </c>
      <c r="B15" s="3" t="s">
        <v>11</v>
      </c>
      <c r="C15" s="3"/>
      <c r="D15" s="3">
        <v>1</v>
      </c>
      <c r="E15" s="3">
        <v>2</v>
      </c>
      <c r="F15" s="4">
        <f t="shared" si="0"/>
        <v>3</v>
      </c>
      <c r="H15" s="3">
        <v>11</v>
      </c>
      <c r="I15" s="3" t="s">
        <v>36</v>
      </c>
      <c r="J15" s="3">
        <v>1</v>
      </c>
      <c r="K15" s="3" t="s">
        <v>27</v>
      </c>
      <c r="L15" s="3" t="s">
        <v>27</v>
      </c>
      <c r="M15" s="4">
        <f t="shared" si="1"/>
        <v>1</v>
      </c>
    </row>
    <row r="16" spans="1:13">
      <c r="A16" s="3">
        <v>12</v>
      </c>
      <c r="B16" s="3" t="s">
        <v>12</v>
      </c>
      <c r="C16" s="3">
        <v>1</v>
      </c>
      <c r="D16" s="3"/>
      <c r="E16" s="3"/>
      <c r="F16" s="4">
        <f t="shared" si="0"/>
        <v>1</v>
      </c>
      <c r="H16" s="3">
        <v>12</v>
      </c>
      <c r="I16" s="3" t="s">
        <v>42</v>
      </c>
      <c r="J16" s="3" t="s">
        <v>27</v>
      </c>
      <c r="K16" s="3">
        <v>1</v>
      </c>
      <c r="L16" s="3" t="s">
        <v>27</v>
      </c>
      <c r="M16" s="4">
        <f t="shared" si="1"/>
        <v>1</v>
      </c>
    </row>
    <row r="17" spans="1:13">
      <c r="A17" s="3">
        <v>13</v>
      </c>
      <c r="B17" s="3" t="s">
        <v>13</v>
      </c>
      <c r="C17" s="3"/>
      <c r="D17" s="3">
        <v>2</v>
      </c>
      <c r="E17" s="3">
        <v>1</v>
      </c>
      <c r="F17" s="4">
        <f t="shared" si="0"/>
        <v>3</v>
      </c>
      <c r="H17" s="3">
        <v>13</v>
      </c>
      <c r="I17" s="3" t="s">
        <v>10</v>
      </c>
      <c r="J17" s="3">
        <v>1</v>
      </c>
      <c r="K17" s="3"/>
      <c r="L17" s="3"/>
      <c r="M17" s="4">
        <f t="shared" si="1"/>
        <v>1</v>
      </c>
    </row>
    <row r="18" spans="1:13">
      <c r="A18" s="3">
        <v>14</v>
      </c>
      <c r="B18" s="3" t="s">
        <v>14</v>
      </c>
      <c r="C18" s="3"/>
      <c r="D18" s="3"/>
      <c r="E18" s="3">
        <v>1</v>
      </c>
      <c r="F18" s="4">
        <f t="shared" si="0"/>
        <v>1</v>
      </c>
      <c r="H18" s="3">
        <v>14</v>
      </c>
      <c r="I18" s="3" t="s">
        <v>15</v>
      </c>
      <c r="J18" s="3"/>
      <c r="K18" s="3"/>
      <c r="L18" s="3">
        <v>1</v>
      </c>
      <c r="M18" s="4">
        <f t="shared" si="1"/>
        <v>1</v>
      </c>
    </row>
    <row r="19" spans="1:13">
      <c r="A19" s="3">
        <v>15</v>
      </c>
      <c r="B19" s="3" t="s">
        <v>15</v>
      </c>
      <c r="C19" s="3"/>
      <c r="D19" s="3"/>
      <c r="E19" s="3">
        <v>1</v>
      </c>
      <c r="F19" s="4">
        <f t="shared" si="0"/>
        <v>1</v>
      </c>
      <c r="H19" s="3">
        <v>15</v>
      </c>
      <c r="I19" s="3" t="s">
        <v>27</v>
      </c>
      <c r="J19" s="3"/>
      <c r="K19" s="3"/>
      <c r="L19" s="3" t="s">
        <v>27</v>
      </c>
      <c r="M19" s="4">
        <f t="shared" si="1"/>
        <v>0</v>
      </c>
    </row>
    <row r="20" spans="1:13">
      <c r="C20" s="1">
        <f>SUM(C5:C19)</f>
        <v>12</v>
      </c>
      <c r="D20" s="1">
        <f>SUM(D5:D19)</f>
        <v>12</v>
      </c>
      <c r="E20" s="1">
        <f>SUM(E5:E19)</f>
        <v>12</v>
      </c>
      <c r="F20" s="2">
        <f t="shared" si="0"/>
        <v>36</v>
      </c>
      <c r="J20" s="1">
        <f>SUM(J5:J19)</f>
        <v>12</v>
      </c>
      <c r="K20" s="1">
        <f>SUM(K5:K19)</f>
        <v>14</v>
      </c>
      <c r="L20" s="1">
        <f>SUM(L5:L19)</f>
        <v>12</v>
      </c>
      <c r="M20" s="2">
        <f t="shared" si="1"/>
        <v>38</v>
      </c>
    </row>
    <row r="24" spans="1:13">
      <c r="B24" t="s">
        <v>20</v>
      </c>
      <c r="C24" t="s">
        <v>16</v>
      </c>
      <c r="D24" t="s">
        <v>17</v>
      </c>
      <c r="E24" t="s">
        <v>18</v>
      </c>
      <c r="F24" t="s">
        <v>19</v>
      </c>
    </row>
    <row r="26" spans="1:13">
      <c r="A26" s="3">
        <v>1</v>
      </c>
      <c r="B26" s="3" t="s">
        <v>30</v>
      </c>
      <c r="C26" s="3">
        <v>2</v>
      </c>
      <c r="D26" s="3">
        <v>2</v>
      </c>
      <c r="E26" s="3">
        <v>1</v>
      </c>
      <c r="F26" s="4">
        <f>SUM(C26:E26)</f>
        <v>5</v>
      </c>
    </row>
    <row r="27" spans="1:13">
      <c r="A27" s="3">
        <v>2</v>
      </c>
      <c r="B27" s="3" t="s">
        <v>24</v>
      </c>
      <c r="C27" s="3">
        <v>2</v>
      </c>
      <c r="D27" s="3" t="s">
        <v>27</v>
      </c>
      <c r="E27" s="3"/>
      <c r="F27" s="4">
        <f t="shared" ref="F27:F41" si="2">SUM(C27:E27)</f>
        <v>2</v>
      </c>
    </row>
    <row r="28" spans="1:13">
      <c r="A28" s="3">
        <v>3</v>
      </c>
      <c r="B28" s="3" t="s">
        <v>22</v>
      </c>
      <c r="C28" s="3">
        <v>2</v>
      </c>
      <c r="D28" s="3">
        <v>2</v>
      </c>
      <c r="E28" s="3">
        <v>1</v>
      </c>
      <c r="F28" s="4">
        <f t="shared" si="2"/>
        <v>5</v>
      </c>
    </row>
    <row r="29" spans="1:13">
      <c r="A29" s="3">
        <v>4</v>
      </c>
      <c r="B29" s="3" t="s">
        <v>23</v>
      </c>
      <c r="C29" s="3">
        <v>2</v>
      </c>
      <c r="D29" s="3">
        <v>1</v>
      </c>
      <c r="E29" s="3"/>
      <c r="F29" s="4">
        <f t="shared" si="2"/>
        <v>3</v>
      </c>
    </row>
    <row r="30" spans="1:13">
      <c r="A30" s="3">
        <v>5</v>
      </c>
      <c r="B30" s="3" t="s">
        <v>28</v>
      </c>
      <c r="C30" s="3">
        <v>2</v>
      </c>
      <c r="D30" s="3">
        <v>2</v>
      </c>
      <c r="E30" s="3">
        <v>1</v>
      </c>
      <c r="F30" s="4">
        <f t="shared" si="2"/>
        <v>5</v>
      </c>
    </row>
    <row r="31" spans="1:13">
      <c r="A31" s="3">
        <v>6</v>
      </c>
      <c r="B31" s="3" t="s">
        <v>29</v>
      </c>
      <c r="C31" s="3">
        <v>2</v>
      </c>
      <c r="D31" s="3">
        <v>2</v>
      </c>
      <c r="E31" s="3">
        <v>1</v>
      </c>
      <c r="F31" s="4">
        <f t="shared" si="2"/>
        <v>5</v>
      </c>
    </row>
    <row r="32" spans="1:13">
      <c r="A32" s="3">
        <v>7</v>
      </c>
      <c r="B32" s="3" t="s">
        <v>21</v>
      </c>
      <c r="C32" s="3" t="s">
        <v>27</v>
      </c>
      <c r="D32" s="3">
        <v>1</v>
      </c>
      <c r="E32" s="3">
        <v>1</v>
      </c>
      <c r="F32" s="4">
        <f t="shared" si="2"/>
        <v>2</v>
      </c>
    </row>
    <row r="33" spans="1:6">
      <c r="A33" s="3">
        <v>8</v>
      </c>
      <c r="B33" s="3" t="s">
        <v>31</v>
      </c>
      <c r="C33" s="3" t="s">
        <v>27</v>
      </c>
      <c r="D33" s="3">
        <v>2</v>
      </c>
      <c r="E33" s="3"/>
      <c r="F33" s="4">
        <f t="shared" si="2"/>
        <v>2</v>
      </c>
    </row>
    <row r="34" spans="1:6">
      <c r="A34" s="3">
        <v>9</v>
      </c>
      <c r="B34" s="3" t="s">
        <v>25</v>
      </c>
      <c r="C34" s="3"/>
      <c r="D34" s="3">
        <v>2</v>
      </c>
      <c r="E34" s="3"/>
      <c r="F34" s="4">
        <f t="shared" si="2"/>
        <v>2</v>
      </c>
    </row>
    <row r="35" spans="1:6">
      <c r="A35" s="3">
        <v>10</v>
      </c>
      <c r="B35" s="3" t="s">
        <v>26</v>
      </c>
      <c r="C35" s="3"/>
      <c r="D35" s="3"/>
      <c r="E35" s="3">
        <v>1</v>
      </c>
      <c r="F35" s="4">
        <f t="shared" si="2"/>
        <v>1</v>
      </c>
    </row>
    <row r="36" spans="1:6">
      <c r="A36" s="3">
        <v>11</v>
      </c>
      <c r="B36" s="3" t="s">
        <v>32</v>
      </c>
      <c r="C36" s="3"/>
      <c r="D36" s="3" t="s">
        <v>27</v>
      </c>
      <c r="E36" s="3">
        <v>1</v>
      </c>
      <c r="F36" s="4">
        <f t="shared" si="2"/>
        <v>1</v>
      </c>
    </row>
    <row r="37" spans="1:6">
      <c r="A37" s="3">
        <v>12</v>
      </c>
      <c r="B37" s="3" t="s">
        <v>27</v>
      </c>
      <c r="C37" s="3" t="s">
        <v>27</v>
      </c>
      <c r="D37" s="3"/>
      <c r="E37" s="3"/>
      <c r="F37" s="4">
        <f t="shared" si="2"/>
        <v>0</v>
      </c>
    </row>
    <row r="38" spans="1:6">
      <c r="A38" s="3">
        <v>13</v>
      </c>
      <c r="B38" s="3" t="s">
        <v>27</v>
      </c>
      <c r="C38" s="3"/>
      <c r="D38" s="3" t="s">
        <v>27</v>
      </c>
      <c r="E38" s="3" t="s">
        <v>27</v>
      </c>
      <c r="F38" s="4">
        <f t="shared" si="2"/>
        <v>0</v>
      </c>
    </row>
    <row r="39" spans="1:6">
      <c r="A39" s="3">
        <v>14</v>
      </c>
      <c r="B39" s="3" t="s">
        <v>27</v>
      </c>
      <c r="C39" s="3"/>
      <c r="D39" s="3"/>
      <c r="E39" s="3" t="s">
        <v>27</v>
      </c>
      <c r="F39" s="4">
        <f t="shared" si="2"/>
        <v>0</v>
      </c>
    </row>
    <row r="40" spans="1:6">
      <c r="A40" s="3">
        <v>15</v>
      </c>
      <c r="B40" s="3" t="s">
        <v>27</v>
      </c>
      <c r="C40" s="3"/>
      <c r="D40" s="3"/>
      <c r="E40" s="3" t="s">
        <v>27</v>
      </c>
      <c r="F40" s="4">
        <f t="shared" si="2"/>
        <v>0</v>
      </c>
    </row>
    <row r="41" spans="1:6">
      <c r="C41" s="1">
        <f>SUM(C26:C40)</f>
        <v>12</v>
      </c>
      <c r="D41" s="1">
        <f>SUM(D26:D40)</f>
        <v>14</v>
      </c>
      <c r="E41" s="1">
        <f>SUM(E26:E40)</f>
        <v>7</v>
      </c>
      <c r="F41" s="2">
        <f t="shared" si="2"/>
        <v>33</v>
      </c>
    </row>
    <row r="44" spans="1:6">
      <c r="B44" t="s">
        <v>41</v>
      </c>
      <c r="C44" t="s">
        <v>16</v>
      </c>
      <c r="D44" t="s">
        <v>17</v>
      </c>
      <c r="E44" t="s">
        <v>18</v>
      </c>
      <c r="F44" t="s">
        <v>19</v>
      </c>
    </row>
    <row r="46" spans="1:6">
      <c r="A46" s="3">
        <v>1</v>
      </c>
      <c r="B46" s="3" t="s">
        <v>42</v>
      </c>
      <c r="C46" s="3" t="s">
        <v>27</v>
      </c>
      <c r="D46" s="3" t="s">
        <v>27</v>
      </c>
      <c r="E46" s="3">
        <v>1</v>
      </c>
      <c r="F46" s="4">
        <f>SUM(C46:E46)</f>
        <v>1</v>
      </c>
    </row>
    <row r="47" spans="1:6">
      <c r="A47" s="3">
        <v>2</v>
      </c>
      <c r="B47" s="3" t="s">
        <v>24</v>
      </c>
      <c r="C47" s="3">
        <v>2</v>
      </c>
      <c r="D47" s="3" t="s">
        <v>27</v>
      </c>
      <c r="E47" s="3"/>
      <c r="F47" s="4">
        <f t="shared" ref="F47:F61" si="3">SUM(C47:E47)</f>
        <v>2</v>
      </c>
    </row>
    <row r="48" spans="1:6">
      <c r="A48" s="3">
        <v>3</v>
      </c>
      <c r="B48" s="3" t="s">
        <v>43</v>
      </c>
      <c r="C48" s="3" t="s">
        <v>27</v>
      </c>
      <c r="D48" s="3">
        <v>2</v>
      </c>
      <c r="E48" s="3" t="s">
        <v>27</v>
      </c>
      <c r="F48" s="4">
        <f t="shared" si="3"/>
        <v>2</v>
      </c>
    </row>
    <row r="49" spans="1:6">
      <c r="A49" s="3">
        <v>4</v>
      </c>
      <c r="B49" s="3" t="s">
        <v>44</v>
      </c>
      <c r="C49" s="3" t="s">
        <v>27</v>
      </c>
      <c r="D49" s="3">
        <v>2</v>
      </c>
      <c r="E49" s="3"/>
      <c r="F49" s="4">
        <f t="shared" si="3"/>
        <v>2</v>
      </c>
    </row>
    <row r="50" spans="1:6">
      <c r="A50" s="3">
        <v>5</v>
      </c>
      <c r="B50" s="3" t="s">
        <v>45</v>
      </c>
      <c r="C50" s="3">
        <v>2</v>
      </c>
      <c r="D50" s="3">
        <v>2</v>
      </c>
      <c r="E50" s="3" t="s">
        <v>27</v>
      </c>
      <c r="F50" s="4">
        <f t="shared" si="3"/>
        <v>4</v>
      </c>
    </row>
    <row r="51" spans="1:6">
      <c r="A51" s="3">
        <v>6</v>
      </c>
      <c r="B51" s="3" t="s">
        <v>28</v>
      </c>
      <c r="C51" s="3">
        <v>2</v>
      </c>
      <c r="D51" s="3">
        <v>2</v>
      </c>
      <c r="E51" s="3">
        <v>1</v>
      </c>
      <c r="F51" s="4">
        <f t="shared" si="3"/>
        <v>5</v>
      </c>
    </row>
    <row r="52" spans="1:6">
      <c r="A52" s="3">
        <v>7</v>
      </c>
      <c r="B52" s="3" t="s">
        <v>21</v>
      </c>
      <c r="C52" s="3" t="s">
        <v>27</v>
      </c>
      <c r="D52" s="3">
        <v>1</v>
      </c>
      <c r="E52" s="3">
        <v>1</v>
      </c>
      <c r="F52" s="4">
        <f t="shared" si="3"/>
        <v>2</v>
      </c>
    </row>
    <row r="53" spans="1:6">
      <c r="A53" s="3">
        <v>8</v>
      </c>
      <c r="B53" s="3" t="s">
        <v>32</v>
      </c>
      <c r="C53" s="3" t="s">
        <v>27</v>
      </c>
      <c r="D53" s="3" t="s">
        <v>27</v>
      </c>
      <c r="E53" s="3">
        <v>1</v>
      </c>
      <c r="F53" s="4">
        <f t="shared" si="3"/>
        <v>1</v>
      </c>
    </row>
    <row r="54" spans="1:6">
      <c r="A54" s="3">
        <v>9</v>
      </c>
      <c r="B54" s="3" t="s">
        <v>46</v>
      </c>
      <c r="C54" s="3">
        <v>2</v>
      </c>
      <c r="D54" s="3">
        <v>2</v>
      </c>
      <c r="E54" s="3">
        <v>1</v>
      </c>
      <c r="F54" s="4">
        <f t="shared" si="3"/>
        <v>5</v>
      </c>
    </row>
    <row r="55" spans="1:6">
      <c r="A55" s="3">
        <v>10</v>
      </c>
      <c r="B55" s="3" t="s">
        <v>47</v>
      </c>
      <c r="C55" s="3">
        <v>2</v>
      </c>
      <c r="D55" s="3">
        <v>2</v>
      </c>
      <c r="E55" s="3">
        <v>1</v>
      </c>
      <c r="F55" s="4">
        <f t="shared" si="3"/>
        <v>5</v>
      </c>
    </row>
    <row r="56" spans="1:6">
      <c r="A56" s="3">
        <v>11</v>
      </c>
      <c r="B56" s="3" t="s">
        <v>48</v>
      </c>
      <c r="C56" s="3">
        <v>2</v>
      </c>
      <c r="D56" s="3" t="s">
        <v>27</v>
      </c>
      <c r="E56" s="3" t="s">
        <v>27</v>
      </c>
      <c r="F56" s="4">
        <f t="shared" si="3"/>
        <v>2</v>
      </c>
    </row>
    <row r="57" spans="1:6">
      <c r="A57" s="3">
        <v>12</v>
      </c>
      <c r="B57" s="3" t="s">
        <v>27</v>
      </c>
      <c r="C57" s="3" t="s">
        <v>27</v>
      </c>
      <c r="D57" s="3"/>
      <c r="E57" s="3"/>
      <c r="F57" s="4">
        <f t="shared" si="3"/>
        <v>0</v>
      </c>
    </row>
    <row r="58" spans="1:6">
      <c r="A58" s="3">
        <v>13</v>
      </c>
      <c r="B58" s="3" t="s">
        <v>27</v>
      </c>
      <c r="C58" s="3"/>
      <c r="D58" s="3" t="s">
        <v>27</v>
      </c>
      <c r="E58" s="3" t="s">
        <v>27</v>
      </c>
      <c r="F58" s="4">
        <f t="shared" si="3"/>
        <v>0</v>
      </c>
    </row>
    <row r="59" spans="1:6">
      <c r="A59" s="3">
        <v>14</v>
      </c>
      <c r="B59" s="3" t="s">
        <v>27</v>
      </c>
      <c r="C59" s="3"/>
      <c r="D59" s="3"/>
      <c r="E59" s="3" t="s">
        <v>27</v>
      </c>
      <c r="F59" s="4">
        <f t="shared" si="3"/>
        <v>0</v>
      </c>
    </row>
    <row r="60" spans="1:6">
      <c r="A60" s="3">
        <v>15</v>
      </c>
      <c r="B60" s="3" t="s">
        <v>27</v>
      </c>
      <c r="C60" s="3"/>
      <c r="D60" s="3"/>
      <c r="E60" s="3" t="s">
        <v>27</v>
      </c>
      <c r="F60" s="4">
        <f t="shared" si="3"/>
        <v>0</v>
      </c>
    </row>
    <row r="61" spans="1:6">
      <c r="C61" s="1">
        <f>SUM(C46:C60)</f>
        <v>12</v>
      </c>
      <c r="D61" s="1">
        <f>SUM(D46:D60)</f>
        <v>13</v>
      </c>
      <c r="E61" s="1">
        <f>SUM(E46:E60)</f>
        <v>6</v>
      </c>
      <c r="F61" s="2">
        <f t="shared" si="3"/>
        <v>31</v>
      </c>
    </row>
  </sheetData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ICHEP 2014</vt:lpstr>
      <vt:lpstr>ICHEP 2012 &amp; 2014</vt:lpstr>
    </vt:vector>
  </TitlesOfParts>
  <Company>IFIC-Valencia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Marti</dc:creator>
  <cp:lastModifiedBy>Juan</cp:lastModifiedBy>
  <cp:lastPrinted>2014-01-28T14:16:17Z</cp:lastPrinted>
  <dcterms:created xsi:type="dcterms:W3CDTF">2013-10-15T14:08:42Z</dcterms:created>
  <dcterms:modified xsi:type="dcterms:W3CDTF">2014-01-29T15:32:19Z</dcterms:modified>
</cp:coreProperties>
</file>